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0320" windowHeight="8100" tabRatio="844" activeTab="6"/>
  </bookViews>
  <sheets>
    <sheet name="ИНД" sheetId="1" r:id="rId1"/>
    <sheet name="ЛЕН" sheetId="2" r:id="rId2"/>
    <sheet name="ОКТ" sheetId="3" r:id="rId3"/>
    <sheet name="ПЕРВ" sheetId="4" r:id="rId4"/>
    <sheet name="УСТ" sheetId="5" r:id="rId5"/>
    <sheet name="ИЖЕВСК по видам" sheetId="6" r:id="rId6"/>
    <sheet name="ИЖЕВСК общее" sheetId="7" r:id="rId7"/>
  </sheets>
  <definedNames>
    <definedName name="_xlnm.Print_Area" localSheetId="5">'ИЖЕВСК по видам'!$A$1:$AC$58</definedName>
    <definedName name="_xlnm.Print_Area" localSheetId="0">'ИНД'!$A$1:$V$58</definedName>
    <definedName name="_xlnm.Print_Area" localSheetId="1">'ЛЕН'!$A$1:$W$58</definedName>
    <definedName name="_xlnm.Print_Area" localSheetId="2">'ОКТ'!$A$1:$AI$58</definedName>
    <definedName name="_xlnm.Print_Area" localSheetId="3">'ПЕРВ'!$A$1:$X$58</definedName>
    <definedName name="_xlnm.Print_Area" localSheetId="4">'УСТ'!$A$1:$AD$58</definedName>
  </definedNames>
  <calcPr fullCalcOnLoad="1"/>
</workbook>
</file>

<file path=xl/sharedStrings.xml><?xml version="1.0" encoding="utf-8"?>
<sst xmlns="http://schemas.openxmlformats.org/spreadsheetml/2006/main" count="475" uniqueCount="81">
  <si>
    <t>Количество классов</t>
  </si>
  <si>
    <t xml:space="preserve">  на работу</t>
  </si>
  <si>
    <t xml:space="preserve">  изолировано</t>
  </si>
  <si>
    <t xml:space="preserve">  декретный отпуск</t>
  </si>
  <si>
    <t xml:space="preserve">  смерть</t>
  </si>
  <si>
    <t xml:space="preserve">  другие причины</t>
  </si>
  <si>
    <t>Количество ударников</t>
  </si>
  <si>
    <t>Количество отличников</t>
  </si>
  <si>
    <t xml:space="preserve">  в учреждения СПО</t>
  </si>
  <si>
    <t>Количество учащихся, освобожденных от практической части физкультуры по состоянию здоровья</t>
  </si>
  <si>
    <t xml:space="preserve">  из них неуспевающих</t>
  </si>
  <si>
    <t xml:space="preserve">  МСО (для СКОУ 8 вида)</t>
  </si>
  <si>
    <t>Количество учащихся, отнесенных по состоянию здоровья к спецмедгруппе</t>
  </si>
  <si>
    <t>Количество учащихся, отнесенных по состоянию здоровья к подготовительной группе</t>
  </si>
  <si>
    <t>итого</t>
  </si>
  <si>
    <t>качество знаний, в %</t>
  </si>
  <si>
    <t>СМГ, в %</t>
  </si>
  <si>
    <t>Динамика контингента (человек)</t>
  </si>
  <si>
    <t>доля учащихся, требующих индивидуального подхода при обучении физкультуре, в %</t>
  </si>
  <si>
    <t>доля учащихся, имеющих одну тройку, в %</t>
  </si>
  <si>
    <t>доля учащихся, обучающихся на дому, в %</t>
  </si>
  <si>
    <t>Количество детей-инвалидов</t>
  </si>
  <si>
    <t>из них обучаются на дому</t>
  </si>
  <si>
    <t>Прибыло за учебный год</t>
  </si>
  <si>
    <t>Выбыло за учебный год</t>
  </si>
  <si>
    <t>отчислено</t>
  </si>
  <si>
    <t>Количество учащихся, имеющих по итогам года одну "3"</t>
  </si>
  <si>
    <t>Количество учащихся с 1 группой здоровья</t>
  </si>
  <si>
    <t>Количество учащихся со 2 группой здоровья</t>
  </si>
  <si>
    <t>Количество учащихся с 3 группой здоровья</t>
  </si>
  <si>
    <t>Количество учащихся с 4 группой здоровья</t>
  </si>
  <si>
    <t>Количество учащихся без 1-х классов</t>
  </si>
  <si>
    <t>обучаются в ОО</t>
  </si>
  <si>
    <t>на самообразовании</t>
  </si>
  <si>
    <t>на семейном образовании</t>
  </si>
  <si>
    <t>Из них</t>
  </si>
  <si>
    <t xml:space="preserve">  в другие ОО города Ижевска</t>
  </si>
  <si>
    <t xml:space="preserve">  в другие ОО за пределы города</t>
  </si>
  <si>
    <t>в вечерние школы (без трудоустройства)</t>
  </si>
  <si>
    <t xml:space="preserve">  в вечерние школы (с трудоустройством)</t>
  </si>
  <si>
    <t>в коррекционные школы г.Ижевска</t>
  </si>
  <si>
    <t>Количество детей, для которых организовано индивидуальное обучение на дому</t>
  </si>
  <si>
    <t>Количество неуспевающих</t>
  </si>
  <si>
    <t>успешность обучения, в %</t>
  </si>
  <si>
    <t>Обучающиеся ОО</t>
  </si>
  <si>
    <t>лицеи, гимназии</t>
  </si>
  <si>
    <t>школы с углубленным изучением отдельных предметов</t>
  </si>
  <si>
    <t>СОШ</t>
  </si>
  <si>
    <t>СКОУ</t>
  </si>
  <si>
    <t>ВСОШ</t>
  </si>
  <si>
    <t>ИТОГО РАЙОН</t>
  </si>
  <si>
    <t>Количество учащихся с 5 группой здоровья</t>
  </si>
  <si>
    <t>КОНТРОЛЬНАЯ СТРОКА</t>
  </si>
  <si>
    <t>Количество учащихся, отнесенных к основной группе здоровья</t>
  </si>
  <si>
    <t>И</t>
  </si>
  <si>
    <t>Л</t>
  </si>
  <si>
    <t>О</t>
  </si>
  <si>
    <t>П</t>
  </si>
  <si>
    <t>У</t>
  </si>
  <si>
    <t>ИТОГО ГОРОД</t>
  </si>
  <si>
    <t>ГЛ</t>
  </si>
  <si>
    <t>Учащиеся ОО</t>
  </si>
  <si>
    <t>Контрольная строка по количеству учащихся на 31.05.2017</t>
  </si>
  <si>
    <t xml:space="preserve">Количество переведенных в следующий класс </t>
  </si>
  <si>
    <t>Количество переведенных условно</t>
  </si>
  <si>
    <t>Оставлено на повторный год</t>
  </si>
  <si>
    <t>количество отличников, %</t>
  </si>
  <si>
    <t>количество отличников,%</t>
  </si>
  <si>
    <t>Отчет ОКТЯБРЬСКОГО района за 2020-2021 учебный год</t>
  </si>
  <si>
    <t>Учащихся в ОО на 20.09.2020</t>
  </si>
  <si>
    <t>Учащихся на 31.05.2021</t>
  </si>
  <si>
    <t>Контрольная строка по количеству учащихся на 31.05.2021</t>
  </si>
  <si>
    <r>
      <t xml:space="preserve">Количество обучающихся в </t>
    </r>
    <r>
      <rPr>
        <b/>
        <sz val="12"/>
        <color indexed="60"/>
        <rFont val="Times New Roman"/>
        <family val="1"/>
      </rPr>
      <t>контингенте</t>
    </r>
    <r>
      <rPr>
        <b/>
        <sz val="12"/>
        <rFont val="Times New Roman"/>
        <family val="1"/>
      </rPr>
      <t xml:space="preserve"> на </t>
    </r>
    <r>
      <rPr>
        <b/>
        <sz val="12"/>
        <color indexed="60"/>
        <rFont val="Times New Roman"/>
        <family val="1"/>
      </rPr>
      <t>31.05.2021</t>
    </r>
  </si>
  <si>
    <t>Количество обучающихся в контингенте на 31.05.2021</t>
  </si>
  <si>
    <t>Отчет УСТИНОВСКОГО района за 2020-2021 учебный год</t>
  </si>
  <si>
    <t>Отчет ИНДУСТРИАЛЬНОГО района за 2020-2021 учебный год</t>
  </si>
  <si>
    <t>Отчет ПЕРВОМАЙСКОГО района за 2020-2021 учебный год</t>
  </si>
  <si>
    <t>Отчет по ОО г.ИЖЕВСКА за 2020-2021 учебноый год</t>
  </si>
  <si>
    <t>Отчет по ОО г.ИЖЕВСКА за 2020-2021 учебный год</t>
  </si>
  <si>
    <t>Отчет ЛЕНИНСКОГО района за 2020-2021 учебный год</t>
  </si>
  <si>
    <t>ЛР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</si>
</sst>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_ _р_.;\-#,##0_ _р_."/>
    <numFmt numFmtId="193" formatCode="#,##0.000;[Red]\-#,##0.000"/>
    <numFmt numFmtId="194" formatCode="#,##0.0000;[Red]\-#,##0.0000"/>
    <numFmt numFmtId="195" formatCode="#,##0.00000;[Red]\-#,##0.00000"/>
    <numFmt numFmtId="196" formatCode="#,##0.000000;[Red]\-#,##0.000000"/>
    <numFmt numFmtId="197" formatCode="#,##0.0000000;[Red]\-#,##0.0000000"/>
    <numFmt numFmtId="198" formatCode="#,##0&quot; р.&quot;;\-#,##0&quot; р.&quot;"/>
    <numFmt numFmtId="199" formatCode="#,##0&quot; р.&quot;;[Red]\-#,##0&quot; р.&quot;"/>
    <numFmt numFmtId="200" formatCode="#,##0.00&quot; р.&quot;;\-#,##0.00&quot; р.&quot;"/>
    <numFmt numFmtId="201" formatCode="#,##0.00&quot; р.&quot;;[Red]\-#,##0.00&quot; р.&quot;"/>
    <numFmt numFmtId="202" formatCode="[$-FC19]d\ mmmm\ yyyy\ &quot;г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color indexed="6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/>
      <right style="thick"/>
      <top style="thick"/>
      <bottom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1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49" fontId="0" fillId="0" borderId="0">
      <alignment/>
      <protection/>
    </xf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55" applyFont="1" applyAlignment="1">
      <alignment horizontal="center" vertical="center" wrapText="1"/>
      <protection/>
    </xf>
    <xf numFmtId="0" fontId="6" fillId="0" borderId="10" xfId="55" applyFont="1" applyBorder="1" applyAlignment="1">
      <alignment horizontal="centerContinuous" vertical="center" wrapText="1"/>
      <protection/>
    </xf>
    <xf numFmtId="0" fontId="6" fillId="0" borderId="11" xfId="55" applyFont="1" applyBorder="1" applyAlignment="1">
      <alignment wrapText="1"/>
      <protection/>
    </xf>
    <xf numFmtId="0" fontId="53" fillId="0" borderId="12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3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6" fillId="0" borderId="17" xfId="55" applyFont="1" applyBorder="1" applyAlignment="1">
      <alignment horizontal="right" wrapText="1"/>
      <protection/>
    </xf>
    <xf numFmtId="0" fontId="7" fillId="0" borderId="18" xfId="55" applyFont="1" applyBorder="1" applyAlignment="1" applyProtection="1">
      <alignment wrapText="1"/>
      <protection locked="0"/>
    </xf>
    <xf numFmtId="0" fontId="7" fillId="0" borderId="17" xfId="55" applyFont="1" applyBorder="1" applyAlignment="1" applyProtection="1">
      <alignment wrapText="1"/>
      <protection locked="0"/>
    </xf>
    <xf numFmtId="0" fontId="6" fillId="0" borderId="17" xfId="55" applyFont="1" applyBorder="1" applyAlignment="1" applyProtection="1">
      <alignment horizontal="right" vertical="center" wrapText="1"/>
      <protection locked="0"/>
    </xf>
    <xf numFmtId="0" fontId="6" fillId="0" borderId="17" xfId="55" applyFont="1" applyBorder="1" applyAlignment="1" applyProtection="1">
      <alignment horizontal="right" wrapText="1"/>
      <protection locked="0"/>
    </xf>
    <xf numFmtId="0" fontId="7" fillId="0" borderId="17" xfId="55" applyFont="1" applyBorder="1" applyAlignment="1" applyProtection="1">
      <alignment horizontal="right" wrapText="1"/>
      <protection locked="0"/>
    </xf>
    <xf numFmtId="0" fontId="7" fillId="0" borderId="17" xfId="55" applyFont="1" applyBorder="1" applyAlignment="1" applyProtection="1">
      <alignment horizontal="left" vertical="center" wrapText="1"/>
      <protection locked="0"/>
    </xf>
    <xf numFmtId="0" fontId="7" fillId="0" borderId="17" xfId="55" applyFont="1" applyBorder="1" applyAlignment="1" applyProtection="1">
      <alignment horizontal="justify" wrapText="1"/>
      <protection locked="0"/>
    </xf>
    <xf numFmtId="0" fontId="55" fillId="0" borderId="17" xfId="0" applyFont="1" applyBorder="1" applyAlignment="1" applyProtection="1">
      <alignment wrapText="1"/>
      <protection locked="0"/>
    </xf>
    <xf numFmtId="0" fontId="7" fillId="0" borderId="17" xfId="55" applyFont="1" applyBorder="1" applyAlignment="1" applyProtection="1">
      <alignment vertical="center" wrapText="1"/>
      <protection locked="0"/>
    </xf>
    <xf numFmtId="0" fontId="7" fillId="0" borderId="19" xfId="55" applyFont="1" applyBorder="1" applyAlignment="1" applyProtection="1">
      <alignment vertical="center" wrapText="1"/>
      <protection locked="0"/>
    </xf>
    <xf numFmtId="0" fontId="6" fillId="0" borderId="17" xfId="55" applyFont="1" applyBorder="1" applyAlignment="1" applyProtection="1">
      <alignment horizontal="left" wrapText="1"/>
      <protection locked="0"/>
    </xf>
    <xf numFmtId="0" fontId="6" fillId="32" borderId="20" xfId="55" applyFont="1" applyFill="1" applyBorder="1" applyAlignment="1">
      <alignment wrapText="1"/>
      <protection/>
    </xf>
    <xf numFmtId="0" fontId="6" fillId="32" borderId="21" xfId="55" applyFont="1" applyFill="1" applyBorder="1" applyAlignment="1">
      <alignment wrapText="1"/>
      <protection/>
    </xf>
    <xf numFmtId="0" fontId="6" fillId="32" borderId="21" xfId="55" applyFont="1" applyFill="1" applyBorder="1" applyAlignment="1">
      <alignment vertical="center" wrapText="1"/>
      <protection/>
    </xf>
    <xf numFmtId="0" fontId="6" fillId="32" borderId="22" xfId="55" applyFont="1" applyFill="1" applyBorder="1" applyAlignment="1">
      <alignment wrapText="1"/>
      <protection/>
    </xf>
    <xf numFmtId="0" fontId="53" fillId="0" borderId="23" xfId="0" applyFont="1" applyBorder="1" applyAlignment="1">
      <alignment horizont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32" borderId="25" xfId="0" applyFont="1" applyFill="1" applyBorder="1" applyAlignment="1">
      <alignment horizontal="center" wrapText="1"/>
    </xf>
    <xf numFmtId="0" fontId="56" fillId="14" borderId="26" xfId="0" applyFont="1" applyFill="1" applyBorder="1" applyAlignment="1">
      <alignment horizontal="center" wrapText="1"/>
    </xf>
    <xf numFmtId="0" fontId="9" fillId="14" borderId="26" xfId="0" applyFont="1" applyFill="1" applyBorder="1" applyAlignment="1">
      <alignment horizontal="center" wrapText="1"/>
    </xf>
    <xf numFmtId="0" fontId="9" fillId="14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wrapText="1"/>
    </xf>
    <xf numFmtId="0" fontId="6" fillId="0" borderId="19" xfId="55" applyFont="1" applyBorder="1" applyAlignment="1">
      <alignment horizontal="right" wrapText="1"/>
      <protection/>
    </xf>
    <xf numFmtId="0" fontId="56" fillId="14" borderId="13" xfId="0" applyFont="1" applyFill="1" applyBorder="1" applyAlignment="1">
      <alignment horizontal="center" wrapText="1"/>
    </xf>
    <xf numFmtId="0" fontId="9" fillId="14" borderId="13" xfId="0" applyFont="1" applyFill="1" applyBorder="1" applyAlignment="1">
      <alignment horizont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56" fillId="14" borderId="18" xfId="0" applyFont="1" applyFill="1" applyBorder="1" applyAlignment="1">
      <alignment horizontal="center" wrapText="1"/>
    </xf>
    <xf numFmtId="0" fontId="9" fillId="14" borderId="18" xfId="0" applyFont="1" applyFill="1" applyBorder="1" applyAlignment="1">
      <alignment horizontal="center" wrapText="1"/>
    </xf>
    <xf numFmtId="0" fontId="9" fillId="14" borderId="18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54" fillId="0" borderId="17" xfId="0" applyFont="1" applyBorder="1" applyAlignment="1" applyProtection="1">
      <alignment wrapText="1"/>
      <protection locked="0"/>
    </xf>
    <xf numFmtId="0" fontId="7" fillId="0" borderId="31" xfId="55" applyFont="1" applyBorder="1" applyAlignment="1" applyProtection="1">
      <alignment vertical="center" wrapText="1"/>
      <protection locked="0"/>
    </xf>
    <xf numFmtId="0" fontId="6" fillId="33" borderId="28" xfId="0" applyFont="1" applyFill="1" applyBorder="1" applyAlignment="1">
      <alignment horizontal="center" wrapText="1"/>
    </xf>
    <xf numFmtId="0" fontId="53" fillId="0" borderId="16" xfId="0" applyFont="1" applyFill="1" applyBorder="1" applyAlignment="1">
      <alignment horizontal="center" wrapText="1"/>
    </xf>
    <xf numFmtId="0" fontId="53" fillId="0" borderId="32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7" fillId="32" borderId="26" xfId="55" applyFont="1" applyFill="1" applyBorder="1" applyAlignment="1">
      <alignment wrapText="1"/>
      <protection/>
    </xf>
    <xf numFmtId="0" fontId="6" fillId="0" borderId="2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7" fillId="32" borderId="17" xfId="55" applyFont="1" applyFill="1" applyBorder="1" applyAlignment="1" applyProtection="1">
      <alignment wrapText="1"/>
      <protection locked="0"/>
    </xf>
    <xf numFmtId="0" fontId="53" fillId="14" borderId="25" xfId="0" applyFont="1" applyFill="1" applyBorder="1" applyAlignment="1">
      <alignment horizontal="center" wrapText="1"/>
    </xf>
    <xf numFmtId="0" fontId="6" fillId="14" borderId="25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0" fontId="57" fillId="32" borderId="25" xfId="0" applyFont="1" applyFill="1" applyBorder="1" applyAlignment="1">
      <alignment horizontal="center" vertical="center" wrapText="1"/>
    </xf>
    <xf numFmtId="0" fontId="57" fillId="14" borderId="26" xfId="0" applyFont="1" applyFill="1" applyBorder="1" applyAlignment="1">
      <alignment horizontal="center" vertical="center" wrapText="1"/>
    </xf>
    <xf numFmtId="0" fontId="11" fillId="14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55" applyFont="1" applyBorder="1" applyAlignment="1" applyProtection="1">
      <alignment wrapText="1"/>
      <protection locked="0"/>
    </xf>
    <xf numFmtId="0" fontId="6" fillId="0" borderId="17" xfId="55" applyFont="1" applyBorder="1" applyAlignment="1" applyProtection="1">
      <alignment wrapText="1"/>
      <protection locked="0"/>
    </xf>
    <xf numFmtId="0" fontId="6" fillId="32" borderId="17" xfId="55" applyFont="1" applyFill="1" applyBorder="1" applyAlignment="1" applyProtection="1">
      <alignment wrapText="1"/>
      <protection locked="0"/>
    </xf>
    <xf numFmtId="0" fontId="6" fillId="0" borderId="17" xfId="55" applyFont="1" applyBorder="1" applyAlignment="1" applyProtection="1">
      <alignment horizontal="left" vertical="center" wrapText="1"/>
      <protection locked="0"/>
    </xf>
    <xf numFmtId="0" fontId="6" fillId="0" borderId="17" xfId="55" applyFont="1" applyBorder="1" applyAlignment="1" applyProtection="1">
      <alignment horizontal="justify" wrapText="1"/>
      <protection locked="0"/>
    </xf>
    <xf numFmtId="0" fontId="6" fillId="0" borderId="17" xfId="55" applyFont="1" applyBorder="1" applyAlignment="1" applyProtection="1">
      <alignment vertical="center" wrapText="1"/>
      <protection locked="0"/>
    </xf>
    <xf numFmtId="0" fontId="6" fillId="0" borderId="19" xfId="55" applyFont="1" applyBorder="1" applyAlignment="1" applyProtection="1">
      <alignment vertical="center" wrapText="1"/>
      <protection locked="0"/>
    </xf>
    <xf numFmtId="0" fontId="6" fillId="0" borderId="31" xfId="55" applyFont="1" applyBorder="1" applyAlignment="1" applyProtection="1">
      <alignment vertical="center" wrapText="1"/>
      <protection locked="0"/>
    </xf>
    <xf numFmtId="0" fontId="6" fillId="32" borderId="25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11" fillId="32" borderId="20" xfId="55" applyFont="1" applyFill="1" applyBorder="1" applyAlignment="1">
      <alignment wrapText="1"/>
      <protection/>
    </xf>
    <xf numFmtId="0" fontId="11" fillId="32" borderId="21" xfId="55" applyFont="1" applyFill="1" applyBorder="1" applyAlignment="1">
      <alignment wrapText="1"/>
      <protection/>
    </xf>
    <xf numFmtId="0" fontId="11" fillId="32" borderId="21" xfId="55" applyFont="1" applyFill="1" applyBorder="1" applyAlignment="1">
      <alignment vertical="center" wrapText="1"/>
      <protection/>
    </xf>
    <xf numFmtId="0" fontId="11" fillId="32" borderId="22" xfId="55" applyFont="1" applyFill="1" applyBorder="1" applyAlignment="1">
      <alignment wrapText="1"/>
      <protection/>
    </xf>
    <xf numFmtId="0" fontId="6" fillId="0" borderId="4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horizontal="center" wrapText="1"/>
    </xf>
    <xf numFmtId="0" fontId="54" fillId="34" borderId="25" xfId="0" applyFont="1" applyFill="1" applyBorder="1" applyAlignment="1">
      <alignment horizontal="center" wrapText="1"/>
    </xf>
    <xf numFmtId="2" fontId="58" fillId="34" borderId="26" xfId="0" applyNumberFormat="1" applyFont="1" applyFill="1" applyBorder="1" applyAlignment="1">
      <alignment horizontal="center" wrapText="1"/>
    </xf>
    <xf numFmtId="2" fontId="54" fillId="34" borderId="25" xfId="0" applyNumberFormat="1" applyFont="1" applyFill="1" applyBorder="1" applyAlignment="1">
      <alignment horizontal="center" wrapText="1"/>
    </xf>
    <xf numFmtId="2" fontId="8" fillId="34" borderId="26" xfId="0" applyNumberFormat="1" applyFont="1" applyFill="1" applyBorder="1" applyAlignment="1">
      <alignment horizontal="center" wrapText="1"/>
    </xf>
    <xf numFmtId="2" fontId="7" fillId="34" borderId="25" xfId="0" applyNumberFormat="1" applyFont="1" applyFill="1" applyBorder="1" applyAlignment="1">
      <alignment horizontal="center" wrapText="1"/>
    </xf>
    <xf numFmtId="0" fontId="7" fillId="34" borderId="25" xfId="0" applyFont="1" applyFill="1" applyBorder="1" applyAlignment="1">
      <alignment horizontal="center" wrapText="1"/>
    </xf>
    <xf numFmtId="0" fontId="11" fillId="32" borderId="25" xfId="0" applyFont="1" applyFill="1" applyBorder="1" applyAlignment="1">
      <alignment horizontal="center" vertical="center" wrapText="1"/>
    </xf>
    <xf numFmtId="0" fontId="7" fillId="0" borderId="17" xfId="0" applyFont="1" applyBorder="1" applyAlignment="1" applyProtection="1">
      <alignment wrapText="1"/>
      <protection locked="0"/>
    </xf>
    <xf numFmtId="0" fontId="6" fillId="0" borderId="42" xfId="0" applyFont="1" applyFill="1" applyBorder="1" applyAlignment="1">
      <alignment horizontal="center" wrapText="1"/>
    </xf>
    <xf numFmtId="0" fontId="8" fillId="34" borderId="26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3" fillId="0" borderId="14" xfId="0" applyFont="1" applyFill="1" applyBorder="1" applyAlignment="1">
      <alignment horizontal="center" wrapText="1"/>
    </xf>
    <xf numFmtId="0" fontId="53" fillId="0" borderId="12" xfId="0" applyFont="1" applyFill="1" applyBorder="1" applyAlignment="1">
      <alignment horizontal="center" wrapText="1"/>
    </xf>
    <xf numFmtId="0" fontId="12" fillId="33" borderId="25" xfId="0" applyFont="1" applyFill="1" applyBorder="1" applyAlignment="1">
      <alignment horizontal="center" wrapText="1"/>
    </xf>
    <xf numFmtId="0" fontId="11" fillId="33" borderId="28" xfId="0" applyFont="1" applyFill="1" applyBorder="1" applyAlignment="1">
      <alignment horizontal="center" wrapText="1"/>
    </xf>
    <xf numFmtId="0" fontId="53" fillId="0" borderId="23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4" fillId="0" borderId="28" xfId="0" applyFont="1" applyFill="1" applyBorder="1" applyAlignment="1">
      <alignment horizontal="center" vertical="center" wrapText="1"/>
    </xf>
    <xf numFmtId="1" fontId="7" fillId="34" borderId="25" xfId="0" applyNumberFormat="1" applyFont="1" applyFill="1" applyBorder="1" applyAlignment="1">
      <alignment horizontal="center" wrapText="1"/>
    </xf>
    <xf numFmtId="0" fontId="11" fillId="33" borderId="26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 wrapText="1"/>
    </xf>
    <xf numFmtId="0" fontId="6" fillId="0" borderId="17" xfId="0" applyFont="1" applyBorder="1" applyAlignment="1" applyProtection="1">
      <alignment wrapText="1"/>
      <protection locked="0"/>
    </xf>
    <xf numFmtId="0" fontId="6" fillId="32" borderId="17" xfId="0" applyFont="1" applyFill="1" applyBorder="1" applyAlignment="1" applyProtection="1">
      <alignment wrapText="1"/>
      <protection locked="0"/>
    </xf>
    <xf numFmtId="207" fontId="11" fillId="32" borderId="26" xfId="0" applyNumberFormat="1" applyFont="1" applyFill="1" applyBorder="1" applyAlignment="1">
      <alignment horizontal="center" wrapText="1"/>
    </xf>
    <xf numFmtId="207" fontId="11" fillId="32" borderId="25" xfId="0" applyNumberFormat="1" applyFont="1" applyFill="1" applyBorder="1" applyAlignment="1">
      <alignment horizontal="center" wrapText="1"/>
    </xf>
    <xf numFmtId="0" fontId="11" fillId="32" borderId="25" xfId="0" applyFont="1" applyFill="1" applyBorder="1" applyAlignment="1">
      <alignment horizontal="center" wrapText="1"/>
    </xf>
    <xf numFmtId="0" fontId="11" fillId="33" borderId="26" xfId="0" applyFont="1" applyFill="1" applyBorder="1" applyAlignment="1">
      <alignment horizontal="center" vertical="center" wrapText="1"/>
    </xf>
    <xf numFmtId="0" fontId="6" fillId="0" borderId="10" xfId="55" applyFont="1" applyBorder="1" applyAlignment="1">
      <alignment wrapText="1"/>
      <protection/>
    </xf>
    <xf numFmtId="0" fontId="53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7" xfId="55" applyFont="1" applyBorder="1" applyAlignment="1" applyProtection="1">
      <alignment vertical="top" wrapText="1"/>
      <protection locked="0"/>
    </xf>
    <xf numFmtId="0" fontId="7" fillId="0" borderId="19" xfId="55" applyFont="1" applyBorder="1" applyAlignment="1" applyProtection="1">
      <alignment horizontal="right" wrapText="1"/>
      <protection locked="0"/>
    </xf>
    <xf numFmtId="0" fontId="56" fillId="14" borderId="26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center" vertical="center" wrapText="1"/>
    </xf>
    <xf numFmtId="0" fontId="58" fillId="14" borderId="26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4" fillId="0" borderId="45" xfId="55" applyFont="1" applyBorder="1" applyAlignment="1" applyProtection="1">
      <alignment vertical="top" wrapText="1"/>
      <protection locked="0"/>
    </xf>
    <xf numFmtId="0" fontId="54" fillId="0" borderId="46" xfId="0" applyFont="1" applyFill="1" applyBorder="1" applyAlignment="1">
      <alignment horizontal="center" vertical="center" wrapText="1"/>
    </xf>
    <xf numFmtId="0" fontId="58" fillId="14" borderId="47" xfId="0" applyFont="1" applyFill="1" applyBorder="1" applyAlignment="1">
      <alignment horizontal="center" vertical="center" wrapText="1"/>
    </xf>
    <xf numFmtId="0" fontId="58" fillId="0" borderId="47" xfId="0" applyFont="1" applyFill="1" applyBorder="1" applyAlignment="1">
      <alignment horizontal="center" vertical="center" wrapText="1"/>
    </xf>
    <xf numFmtId="0" fontId="7" fillId="0" borderId="48" xfId="55" applyFont="1" applyBorder="1" applyAlignment="1" applyProtection="1">
      <alignment horizontal="right" wrapText="1"/>
      <protection locked="0"/>
    </xf>
    <xf numFmtId="0" fontId="7" fillId="0" borderId="49" xfId="55" applyFont="1" applyBorder="1" applyAlignment="1" applyProtection="1">
      <alignment horizontal="right" wrapText="1"/>
      <protection locked="0"/>
    </xf>
    <xf numFmtId="0" fontId="6" fillId="0" borderId="50" xfId="0" applyFont="1" applyFill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58" fillId="14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9" fillId="14" borderId="56" xfId="0" applyFont="1" applyFill="1" applyBorder="1" applyAlignment="1">
      <alignment horizontal="center" wrapText="1"/>
    </xf>
    <xf numFmtId="0" fontId="9" fillId="14" borderId="56" xfId="0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 vertical="center" wrapText="1"/>
    </xf>
    <xf numFmtId="0" fontId="9" fillId="14" borderId="52" xfId="0" applyFont="1" applyFill="1" applyBorder="1" applyAlignment="1">
      <alignment horizontal="center" wrapText="1"/>
    </xf>
    <xf numFmtId="0" fontId="9" fillId="14" borderId="52" xfId="0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center" vertical="center" wrapText="1"/>
    </xf>
    <xf numFmtId="0" fontId="7" fillId="0" borderId="18" xfId="55" applyFont="1" applyBorder="1" applyAlignment="1" applyProtection="1">
      <alignment horizontal="justify" wrapText="1"/>
      <protection locked="0"/>
    </xf>
    <xf numFmtId="0" fontId="7" fillId="0" borderId="47" xfId="55" applyFont="1" applyBorder="1" applyAlignment="1" applyProtection="1">
      <alignment wrapText="1"/>
      <protection locked="0"/>
    </xf>
    <xf numFmtId="0" fontId="6" fillId="0" borderId="46" xfId="0" applyFont="1" applyFill="1" applyBorder="1" applyAlignment="1">
      <alignment horizontal="center" wrapText="1"/>
    </xf>
    <xf numFmtId="0" fontId="6" fillId="0" borderId="59" xfId="0" applyFont="1" applyFill="1" applyBorder="1" applyAlignment="1">
      <alignment horizontal="center" wrapText="1"/>
    </xf>
    <xf numFmtId="0" fontId="9" fillId="14" borderId="47" xfId="0" applyFont="1" applyFill="1" applyBorder="1" applyAlignment="1">
      <alignment horizontal="center" wrapText="1"/>
    </xf>
    <xf numFmtId="0" fontId="6" fillId="0" borderId="60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9" fillId="14" borderId="47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7" fillId="0" borderId="63" xfId="55" applyFont="1" applyBorder="1" applyAlignment="1" applyProtection="1">
      <alignment horizontal="left" vertical="center" wrapText="1"/>
      <protection locked="0"/>
    </xf>
    <xf numFmtId="2" fontId="8" fillId="34" borderId="64" xfId="0" applyNumberFormat="1" applyFont="1" applyFill="1" applyBorder="1" applyAlignment="1">
      <alignment horizontal="center" wrapText="1"/>
    </xf>
    <xf numFmtId="2" fontId="7" fillId="34" borderId="37" xfId="0" applyNumberFormat="1" applyFont="1" applyFill="1" applyBorder="1" applyAlignment="1">
      <alignment horizontal="center" wrapText="1"/>
    </xf>
    <xf numFmtId="0" fontId="7" fillId="34" borderId="37" xfId="0" applyFont="1" applyFill="1" applyBorder="1" applyAlignment="1">
      <alignment horizontal="center" wrapText="1"/>
    </xf>
    <xf numFmtId="2" fontId="8" fillId="34" borderId="27" xfId="0" applyNumberFormat="1" applyFont="1" applyFill="1" applyBorder="1" applyAlignment="1">
      <alignment horizontal="center" wrapText="1"/>
    </xf>
    <xf numFmtId="2" fontId="7" fillId="34" borderId="26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6" fillId="35" borderId="25" xfId="0" applyFont="1" applyFill="1" applyBorder="1" applyAlignment="1">
      <alignment horizontal="center" wrapText="1"/>
    </xf>
    <xf numFmtId="0" fontId="7" fillId="0" borderId="45" xfId="55" applyFont="1" applyBorder="1" applyAlignment="1" applyProtection="1">
      <alignment wrapText="1"/>
      <protection locked="0"/>
    </xf>
    <xf numFmtId="0" fontId="9" fillId="33" borderId="65" xfId="0" applyFont="1" applyFill="1" applyBorder="1" applyAlignment="1">
      <alignment horizontal="center" vertical="center" wrapText="1"/>
    </xf>
    <xf numFmtId="0" fontId="7" fillId="0" borderId="48" xfId="55" applyFont="1" applyBorder="1" applyAlignment="1" applyProtection="1">
      <alignment wrapText="1"/>
      <protection locked="0"/>
    </xf>
    <xf numFmtId="0" fontId="9" fillId="33" borderId="66" xfId="0" applyFont="1" applyFill="1" applyBorder="1" applyAlignment="1">
      <alignment horizontal="center" vertical="center" wrapText="1"/>
    </xf>
    <xf numFmtId="0" fontId="7" fillId="0" borderId="48" xfId="55" applyFont="1" applyBorder="1" applyAlignment="1" applyProtection="1">
      <alignment horizontal="left" vertical="center" wrapText="1"/>
      <protection locked="0"/>
    </xf>
    <xf numFmtId="0" fontId="7" fillId="0" borderId="49" xfId="55" applyFont="1" applyBorder="1" applyAlignment="1" applyProtection="1">
      <alignment horizontal="left" vertical="center" wrapText="1"/>
      <protection locked="0"/>
    </xf>
    <xf numFmtId="0" fontId="6" fillId="0" borderId="19" xfId="55" applyFont="1" applyBorder="1" applyAlignment="1" applyProtection="1">
      <alignment horizontal="right" wrapText="1"/>
      <protection locked="0"/>
    </xf>
    <xf numFmtId="0" fontId="7" fillId="0" borderId="18" xfId="55" applyFont="1" applyBorder="1" applyAlignment="1" applyProtection="1">
      <alignment horizontal="left" vertical="center" wrapText="1"/>
      <protection locked="0"/>
    </xf>
    <xf numFmtId="0" fontId="7" fillId="0" borderId="45" xfId="0" applyFont="1" applyBorder="1" applyAlignment="1" applyProtection="1">
      <alignment wrapText="1"/>
      <protection locked="0"/>
    </xf>
    <xf numFmtId="0" fontId="7" fillId="0" borderId="48" xfId="0" applyFont="1" applyBorder="1" applyAlignment="1" applyProtection="1">
      <alignment wrapText="1"/>
      <protection locked="0"/>
    </xf>
    <xf numFmtId="0" fontId="7" fillId="0" borderId="49" xfId="0" applyFont="1" applyBorder="1" applyAlignment="1" applyProtection="1">
      <alignment wrapText="1"/>
      <protection locked="0"/>
    </xf>
    <xf numFmtId="0" fontId="6" fillId="33" borderId="50" xfId="0" applyFont="1" applyFill="1" applyBorder="1" applyAlignment="1">
      <alignment horizontal="center" wrapText="1"/>
    </xf>
    <xf numFmtId="0" fontId="7" fillId="0" borderId="18" xfId="0" applyFont="1" applyBorder="1" applyAlignment="1" applyProtection="1">
      <alignment wrapText="1"/>
      <protection locked="0"/>
    </xf>
    <xf numFmtId="0" fontId="6" fillId="33" borderId="43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3" fillId="0" borderId="25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53" fillId="0" borderId="25" xfId="0" applyFont="1" applyFill="1" applyBorder="1" applyAlignment="1">
      <alignment horizontal="center" wrapText="1"/>
    </xf>
    <xf numFmtId="0" fontId="7" fillId="0" borderId="17" xfId="55" applyFont="1" applyBorder="1" applyAlignment="1" applyProtection="1">
      <alignment horizontal="left" wrapText="1"/>
      <protection locked="0"/>
    </xf>
    <xf numFmtId="0" fontId="53" fillId="0" borderId="28" xfId="0" applyFont="1" applyBorder="1" applyAlignment="1">
      <alignment horizontal="center" vertical="center" wrapText="1"/>
    </xf>
    <xf numFmtId="0" fontId="53" fillId="0" borderId="67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31" xfId="55" applyFont="1" applyBorder="1" applyAlignment="1">
      <alignment horizontal="center" wrapText="1"/>
      <protection/>
    </xf>
    <xf numFmtId="0" fontId="0" fillId="0" borderId="67" xfId="0" applyFont="1" applyBorder="1" applyAlignment="1">
      <alignment horizontal="center" wrapText="1"/>
    </xf>
    <xf numFmtId="0" fontId="0" fillId="0" borderId="68" xfId="0" applyFont="1" applyBorder="1" applyAlignment="1">
      <alignment horizontal="center" wrapText="1"/>
    </xf>
    <xf numFmtId="0" fontId="7" fillId="0" borderId="70" xfId="55" applyFont="1" applyBorder="1" applyAlignment="1">
      <alignment horizontal="center" wrapText="1"/>
      <protection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8" fillId="0" borderId="0" xfId="55" applyFont="1" applyAlignment="1">
      <alignment horizontal="center" vertical="center" wrapText="1"/>
      <protection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7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71" xfId="0" applyBorder="1" applyAlignment="1">
      <alignment horizontal="center" wrapText="1"/>
    </xf>
    <xf numFmtId="0" fontId="6" fillId="0" borderId="70" xfId="55" applyFont="1" applyBorder="1" applyAlignment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0" fontId="6" fillId="0" borderId="31" xfId="55" applyFont="1" applyBorder="1" applyAlignment="1">
      <alignment horizont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Отчет школы за I полугодие" xfId="55"/>
    <cellStyle name="Followed Hyperlink" xfId="56"/>
    <cellStyle name="Плохой" xfId="57"/>
    <cellStyle name="Пояснение" xfId="58"/>
    <cellStyle name="Примечание" xfId="59"/>
    <cellStyle name="Процент_RISC.XLS" xfId="60"/>
    <cellStyle name="Percent" xfId="61"/>
    <cellStyle name="Связанная ячейка" xfId="62"/>
    <cellStyle name="Текст" xfId="63"/>
    <cellStyle name="Текст предупреждения" xfId="64"/>
    <cellStyle name="Тысячи [0]_1 класс" xfId="65"/>
    <cellStyle name="Тысячи_1 класс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view="pageBreakPreview" zoomScale="70" zoomScaleNormal="80" zoomScaleSheetLayoutView="70" zoomScalePageLayoutView="0" workbookViewId="0" topLeftCell="A1">
      <selection activeCell="M21" sqref="M21"/>
    </sheetView>
  </sheetViews>
  <sheetFormatPr defaultColWidth="9.00390625" defaultRowHeight="12.75"/>
  <cols>
    <col min="1" max="1" width="43.375" style="0" customWidth="1"/>
    <col min="2" max="2" width="7.375" style="1" customWidth="1"/>
    <col min="3" max="3" width="8.25390625" style="1" customWidth="1"/>
    <col min="4" max="4" width="7.25390625" style="1" customWidth="1"/>
    <col min="5" max="5" width="8.75390625" style="1" customWidth="1"/>
    <col min="6" max="6" width="7.875" style="1" bestFit="1" customWidth="1"/>
    <col min="7" max="7" width="8.125" style="1" customWidth="1"/>
    <col min="8" max="10" width="8.625" style="1" customWidth="1"/>
    <col min="11" max="11" width="8.875" style="1" customWidth="1"/>
    <col min="12" max="12" width="8.75390625" style="1" customWidth="1"/>
    <col min="13" max="14" width="9.375" style="0" customWidth="1"/>
    <col min="15" max="15" width="9.25390625" style="0" customWidth="1"/>
    <col min="16" max="16" width="7.875" style="0" bestFit="1" customWidth="1"/>
    <col min="17" max="18" width="7.75390625" style="0" bestFit="1" customWidth="1"/>
    <col min="19" max="19" width="10.125" style="0" bestFit="1" customWidth="1"/>
  </cols>
  <sheetData>
    <row r="1" spans="1:19" ht="18.75">
      <c r="A1" s="219" t="s">
        <v>75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</row>
    <row r="2" spans="1:19" ht="12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58.5" customHeight="1" thickBot="1">
      <c r="A3" s="3"/>
      <c r="B3" s="208" t="s">
        <v>45</v>
      </c>
      <c r="C3" s="220"/>
      <c r="D3" s="220"/>
      <c r="E3" s="220"/>
      <c r="F3" s="221"/>
      <c r="G3" s="208" t="s">
        <v>46</v>
      </c>
      <c r="H3" s="220"/>
      <c r="I3" s="220"/>
      <c r="J3" s="221"/>
      <c r="K3" s="208" t="s">
        <v>47</v>
      </c>
      <c r="L3" s="220"/>
      <c r="M3" s="220"/>
      <c r="N3" s="220"/>
      <c r="O3" s="220"/>
      <c r="P3" s="220"/>
      <c r="Q3" s="208" t="s">
        <v>49</v>
      </c>
      <c r="R3" s="209"/>
      <c r="S3" s="210" t="s">
        <v>50</v>
      </c>
    </row>
    <row r="4" spans="1:19" ht="16.5" thickBot="1">
      <c r="A4" s="4"/>
      <c r="B4" s="115">
        <v>24</v>
      </c>
      <c r="C4" s="115">
        <v>82</v>
      </c>
      <c r="D4" s="115" t="s">
        <v>60</v>
      </c>
      <c r="E4" s="115">
        <v>56</v>
      </c>
      <c r="F4" s="6" t="s">
        <v>14</v>
      </c>
      <c r="G4" s="114">
        <v>52</v>
      </c>
      <c r="H4" s="115">
        <v>69</v>
      </c>
      <c r="I4" s="118">
        <v>84</v>
      </c>
      <c r="J4" s="119" t="s">
        <v>14</v>
      </c>
      <c r="K4" s="114">
        <v>8</v>
      </c>
      <c r="L4" s="114">
        <v>19</v>
      </c>
      <c r="M4" s="114">
        <v>43</v>
      </c>
      <c r="N4" s="114">
        <v>64</v>
      </c>
      <c r="O4" s="114">
        <v>72</v>
      </c>
      <c r="P4" s="120" t="s">
        <v>14</v>
      </c>
      <c r="Q4" s="121">
        <v>3</v>
      </c>
      <c r="R4" s="10" t="s">
        <v>14</v>
      </c>
      <c r="S4" s="211"/>
    </row>
    <row r="5" spans="1:19" ht="31.5">
      <c r="A5" s="54" t="s">
        <v>73</v>
      </c>
      <c r="B5" s="109">
        <f>B7+B8+B9</f>
        <v>822</v>
      </c>
      <c r="C5" s="109">
        <f aca="true" t="shared" si="0" ref="C5:Q5">C7+C8+C9</f>
        <v>321</v>
      </c>
      <c r="D5" s="109">
        <f t="shared" si="0"/>
        <v>320</v>
      </c>
      <c r="E5" s="109">
        <f t="shared" si="0"/>
        <v>1649</v>
      </c>
      <c r="F5" s="77">
        <f>SUM(B5:E5)</f>
        <v>3112</v>
      </c>
      <c r="G5" s="109">
        <f t="shared" si="0"/>
        <v>998</v>
      </c>
      <c r="H5" s="109">
        <f t="shared" si="0"/>
        <v>1332</v>
      </c>
      <c r="I5" s="109">
        <f t="shared" si="0"/>
        <v>1457</v>
      </c>
      <c r="J5" s="77">
        <f>SUM(G5:I5)</f>
        <v>3787</v>
      </c>
      <c r="K5" s="109">
        <f t="shared" si="0"/>
        <v>1025</v>
      </c>
      <c r="L5" s="109">
        <f t="shared" si="0"/>
        <v>932</v>
      </c>
      <c r="M5" s="109">
        <f t="shared" si="0"/>
        <v>1229</v>
      </c>
      <c r="N5" s="109">
        <f t="shared" si="0"/>
        <v>810</v>
      </c>
      <c r="O5" s="109">
        <f t="shared" si="0"/>
        <v>1148</v>
      </c>
      <c r="P5" s="77">
        <f>SUM(K5:O5)</f>
        <v>5144</v>
      </c>
      <c r="Q5" s="109">
        <f t="shared" si="0"/>
        <v>142</v>
      </c>
      <c r="R5" s="77">
        <f>SUM(Q5:Q5)</f>
        <v>142</v>
      </c>
      <c r="S5" s="78">
        <f>SUM(R5,P5,J5,F5)</f>
        <v>12185</v>
      </c>
    </row>
    <row r="6" spans="1:19" ht="14.25" thickBot="1">
      <c r="A6" s="215" t="s">
        <v>35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7"/>
      <c r="S6" s="218"/>
    </row>
    <row r="7" spans="1:19" ht="20.25" thickBot="1">
      <c r="A7" s="12" t="s">
        <v>32</v>
      </c>
      <c r="B7" s="55">
        <v>820</v>
      </c>
      <c r="C7" s="56">
        <v>266</v>
      </c>
      <c r="D7" s="56">
        <v>320</v>
      </c>
      <c r="E7" s="56">
        <v>1647</v>
      </c>
      <c r="F7" s="32">
        <f>SUM(B7:E7)</f>
        <v>3053</v>
      </c>
      <c r="G7" s="55">
        <v>995</v>
      </c>
      <c r="H7" s="55">
        <v>1323</v>
      </c>
      <c r="I7" s="59">
        <v>1455</v>
      </c>
      <c r="J7" s="32">
        <f aca="true" t="shared" si="1" ref="J7:J50">SUM(G7:I7)</f>
        <v>3773</v>
      </c>
      <c r="K7" s="55">
        <v>1021</v>
      </c>
      <c r="L7" s="55">
        <v>927</v>
      </c>
      <c r="M7" s="55">
        <v>1220</v>
      </c>
      <c r="N7" s="55">
        <v>799</v>
      </c>
      <c r="O7" s="55">
        <v>1146</v>
      </c>
      <c r="P7" s="32">
        <f>SUM(K7:O7)</f>
        <v>5113</v>
      </c>
      <c r="Q7" s="203">
        <v>141</v>
      </c>
      <c r="R7" s="33">
        <f>SUM(Q7:Q7)</f>
        <v>141</v>
      </c>
      <c r="S7" s="34">
        <f>SUM(R7,P7,J7,F7)</f>
        <v>12080</v>
      </c>
    </row>
    <row r="8" spans="1:19" ht="20.25" thickBot="1">
      <c r="A8" s="12" t="s">
        <v>34</v>
      </c>
      <c r="B8" s="55">
        <v>2</v>
      </c>
      <c r="C8" s="56">
        <v>55</v>
      </c>
      <c r="D8" s="56"/>
      <c r="E8" s="56">
        <v>2</v>
      </c>
      <c r="F8" s="32">
        <f>SUM(B8:E8)</f>
        <v>59</v>
      </c>
      <c r="G8" s="55">
        <v>2</v>
      </c>
      <c r="H8" s="55">
        <v>9</v>
      </c>
      <c r="I8" s="59">
        <v>2</v>
      </c>
      <c r="J8" s="32">
        <f t="shared" si="1"/>
        <v>13</v>
      </c>
      <c r="K8" s="55">
        <v>4</v>
      </c>
      <c r="L8" s="55">
        <v>5</v>
      </c>
      <c r="M8" s="55">
        <v>7</v>
      </c>
      <c r="N8" s="55">
        <v>11</v>
      </c>
      <c r="O8" s="55">
        <v>2</v>
      </c>
      <c r="P8" s="32">
        <f>SUM(K8:O8)</f>
        <v>29</v>
      </c>
      <c r="Q8" s="203">
        <v>1</v>
      </c>
      <c r="R8" s="33">
        <f>SUM(Q8:Q8)</f>
        <v>1</v>
      </c>
      <c r="S8" s="34">
        <f>SUM(R8,P8,J8,F8)</f>
        <v>102</v>
      </c>
    </row>
    <row r="9" spans="1:19" ht="20.25" thickBot="1">
      <c r="A9" s="37" t="s">
        <v>33</v>
      </c>
      <c r="B9" s="55"/>
      <c r="C9" s="56"/>
      <c r="D9" s="56"/>
      <c r="E9" s="56"/>
      <c r="F9" s="39">
        <f>SUM(B9:E9)</f>
        <v>0</v>
      </c>
      <c r="G9" s="55">
        <v>1</v>
      </c>
      <c r="H9" s="55"/>
      <c r="I9" s="59"/>
      <c r="J9" s="39">
        <f t="shared" si="1"/>
        <v>1</v>
      </c>
      <c r="K9" s="55"/>
      <c r="L9" s="55"/>
      <c r="M9" s="55">
        <v>2</v>
      </c>
      <c r="N9" s="55"/>
      <c r="O9" s="55"/>
      <c r="P9" s="39">
        <f>SUM(K9:O9)</f>
        <v>2</v>
      </c>
      <c r="Q9" s="203"/>
      <c r="R9" s="40">
        <f>SUM(Q9:Q9)</f>
        <v>0</v>
      </c>
      <c r="S9" s="34">
        <f>SUM(R9,P9,J9,F9)</f>
        <v>3</v>
      </c>
    </row>
    <row r="10" spans="1:19" ht="14.25" thickBot="1">
      <c r="A10" s="212" t="s">
        <v>61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4"/>
    </row>
    <row r="11" spans="1:19" ht="20.25" thickBot="1">
      <c r="A11" s="13" t="s">
        <v>0</v>
      </c>
      <c r="B11" s="55">
        <v>34</v>
      </c>
      <c r="C11" s="56">
        <v>12</v>
      </c>
      <c r="D11" s="56">
        <v>18</v>
      </c>
      <c r="E11" s="56">
        <v>66</v>
      </c>
      <c r="F11" s="43">
        <f>SUM(B11:E11)</f>
        <v>130</v>
      </c>
      <c r="G11" s="55">
        <v>40</v>
      </c>
      <c r="H11" s="55">
        <v>49</v>
      </c>
      <c r="I11" s="59">
        <v>61</v>
      </c>
      <c r="J11" s="43">
        <f t="shared" si="1"/>
        <v>150</v>
      </c>
      <c r="K11" s="55">
        <v>45</v>
      </c>
      <c r="L11" s="55">
        <v>36</v>
      </c>
      <c r="M11" s="55">
        <v>50</v>
      </c>
      <c r="N11" s="55">
        <v>33</v>
      </c>
      <c r="O11" s="55">
        <v>46</v>
      </c>
      <c r="P11" s="43">
        <f>SUM(K11:O11)</f>
        <v>210</v>
      </c>
      <c r="Q11" s="203">
        <v>17</v>
      </c>
      <c r="R11" s="44">
        <f>SUM(Q11:Q11)</f>
        <v>17</v>
      </c>
      <c r="S11" s="45">
        <f>SUM(R11,P11,J11,F11)</f>
        <v>507</v>
      </c>
    </row>
    <row r="12" spans="1:19" ht="20.25" thickBot="1">
      <c r="A12" s="14" t="s">
        <v>69</v>
      </c>
      <c r="B12" s="55">
        <v>817</v>
      </c>
      <c r="C12" s="56">
        <v>273</v>
      </c>
      <c r="D12" s="56">
        <v>294</v>
      </c>
      <c r="E12" s="56">
        <v>1660</v>
      </c>
      <c r="F12" s="43">
        <f>SUM(B12:E12)</f>
        <v>3044</v>
      </c>
      <c r="G12" s="55">
        <v>997</v>
      </c>
      <c r="H12" s="55">
        <v>1324</v>
      </c>
      <c r="I12" s="59">
        <v>1470</v>
      </c>
      <c r="J12" s="32">
        <f t="shared" si="1"/>
        <v>3791</v>
      </c>
      <c r="K12" s="55">
        <v>1033</v>
      </c>
      <c r="L12" s="55">
        <v>923</v>
      </c>
      <c r="M12" s="55">
        <v>1227</v>
      </c>
      <c r="N12" s="55">
        <v>818</v>
      </c>
      <c r="O12" s="55">
        <v>1151</v>
      </c>
      <c r="P12" s="32">
        <f>SUM(K12:O12)</f>
        <v>5152</v>
      </c>
      <c r="Q12" s="203">
        <v>190</v>
      </c>
      <c r="R12" s="33">
        <f>SUM(Q12:Q12)</f>
        <v>190</v>
      </c>
      <c r="S12" s="45">
        <f>SUM(R12,P12,J12,F12)</f>
        <v>12177</v>
      </c>
    </row>
    <row r="13" spans="1:19" ht="20.25" thickBot="1">
      <c r="A13" s="14" t="s">
        <v>23</v>
      </c>
      <c r="B13" s="55">
        <v>7</v>
      </c>
      <c r="C13" s="56">
        <v>2</v>
      </c>
      <c r="D13" s="56">
        <v>37</v>
      </c>
      <c r="E13" s="56">
        <v>45</v>
      </c>
      <c r="F13" s="32">
        <f>SUM(B13:E13)</f>
        <v>91</v>
      </c>
      <c r="G13" s="55">
        <v>15</v>
      </c>
      <c r="H13" s="55">
        <v>10</v>
      </c>
      <c r="I13" s="59">
        <v>62</v>
      </c>
      <c r="J13" s="32">
        <f t="shared" si="1"/>
        <v>87</v>
      </c>
      <c r="K13" s="55">
        <v>16</v>
      </c>
      <c r="L13" s="55">
        <v>19</v>
      </c>
      <c r="M13" s="55">
        <v>23</v>
      </c>
      <c r="N13" s="55">
        <v>8</v>
      </c>
      <c r="O13" s="55">
        <v>15</v>
      </c>
      <c r="P13" s="32">
        <f>SUM(K13:O13)</f>
        <v>81</v>
      </c>
      <c r="Q13" s="203">
        <v>16</v>
      </c>
      <c r="R13" s="33">
        <f>SUM(Q13:Q13)</f>
        <v>16</v>
      </c>
      <c r="S13" s="45">
        <f>SUM(R13,P13,J13,F13)</f>
        <v>275</v>
      </c>
    </row>
    <row r="14" spans="1:19" ht="16.5" thickBot="1">
      <c r="A14" s="14" t="s">
        <v>24</v>
      </c>
      <c r="B14" s="74">
        <f>SUM(B15:B27)</f>
        <v>4</v>
      </c>
      <c r="C14" s="74">
        <f aca="true" t="shared" si="2" ref="C14:S14">SUM(C15:C27)</f>
        <v>9</v>
      </c>
      <c r="D14" s="74">
        <f t="shared" si="2"/>
        <v>11</v>
      </c>
      <c r="E14" s="74">
        <f t="shared" si="2"/>
        <v>58</v>
      </c>
      <c r="F14" s="74">
        <f t="shared" si="2"/>
        <v>82</v>
      </c>
      <c r="G14" s="74">
        <f t="shared" si="2"/>
        <v>17</v>
      </c>
      <c r="H14" s="74">
        <f t="shared" si="2"/>
        <v>11</v>
      </c>
      <c r="I14" s="74">
        <f t="shared" si="2"/>
        <v>77</v>
      </c>
      <c r="J14" s="74">
        <f t="shared" si="2"/>
        <v>105</v>
      </c>
      <c r="K14" s="74">
        <f t="shared" si="2"/>
        <v>28</v>
      </c>
      <c r="L14" s="74">
        <f t="shared" si="2"/>
        <v>15</v>
      </c>
      <c r="M14" s="74">
        <f t="shared" si="2"/>
        <v>30</v>
      </c>
      <c r="N14" s="74">
        <f t="shared" si="2"/>
        <v>27</v>
      </c>
      <c r="O14" s="74">
        <f t="shared" si="2"/>
        <v>20</v>
      </c>
      <c r="P14" s="74">
        <f t="shared" si="2"/>
        <v>120</v>
      </c>
      <c r="Q14" s="74">
        <f t="shared" si="2"/>
        <v>65</v>
      </c>
      <c r="R14" s="74">
        <f t="shared" si="2"/>
        <v>65</v>
      </c>
      <c r="S14" s="74">
        <f t="shared" si="2"/>
        <v>372</v>
      </c>
    </row>
    <row r="15" spans="1:19" ht="20.25" thickBot="1">
      <c r="A15" s="15" t="s">
        <v>36</v>
      </c>
      <c r="B15" s="55">
        <v>2</v>
      </c>
      <c r="C15" s="56">
        <v>5</v>
      </c>
      <c r="D15" s="56">
        <v>2</v>
      </c>
      <c r="E15" s="56">
        <v>29</v>
      </c>
      <c r="F15" s="32">
        <f aca="true" t="shared" si="3" ref="F15:F27">SUM(B15:E15)</f>
        <v>38</v>
      </c>
      <c r="G15" s="55">
        <v>8</v>
      </c>
      <c r="H15" s="55">
        <v>7</v>
      </c>
      <c r="I15" s="59">
        <v>46</v>
      </c>
      <c r="J15" s="32">
        <f t="shared" si="1"/>
        <v>61</v>
      </c>
      <c r="K15" s="55">
        <v>6</v>
      </c>
      <c r="L15" s="55">
        <v>6</v>
      </c>
      <c r="M15" s="55">
        <v>18</v>
      </c>
      <c r="N15" s="55">
        <v>8</v>
      </c>
      <c r="O15" s="55">
        <v>13</v>
      </c>
      <c r="P15" s="32">
        <f aca="true" t="shared" si="4" ref="P15:P27">SUM(K15:O15)</f>
        <v>51</v>
      </c>
      <c r="Q15" s="203"/>
      <c r="R15" s="33">
        <f aca="true" t="shared" si="5" ref="R15:R27">SUM(Q15:Q15)</f>
        <v>0</v>
      </c>
      <c r="S15" s="34">
        <f aca="true" t="shared" si="6" ref="S15:S27">SUM(R15,P15,J15,F15)</f>
        <v>150</v>
      </c>
    </row>
    <row r="16" spans="1:19" ht="20.25" thickBot="1">
      <c r="A16" s="15" t="s">
        <v>40</v>
      </c>
      <c r="B16" s="55"/>
      <c r="C16" s="56"/>
      <c r="D16" s="56"/>
      <c r="E16" s="56"/>
      <c r="F16" s="32">
        <f t="shared" si="3"/>
        <v>0</v>
      </c>
      <c r="G16" s="55"/>
      <c r="H16" s="55"/>
      <c r="I16" s="59">
        <v>2</v>
      </c>
      <c r="J16" s="32">
        <f t="shared" si="1"/>
        <v>2</v>
      </c>
      <c r="K16" s="55">
        <v>1</v>
      </c>
      <c r="L16" s="55"/>
      <c r="M16" s="55"/>
      <c r="N16" s="55">
        <v>2</v>
      </c>
      <c r="O16" s="55"/>
      <c r="P16" s="32">
        <f t="shared" si="4"/>
        <v>3</v>
      </c>
      <c r="Q16" s="203"/>
      <c r="R16" s="33">
        <f t="shared" si="5"/>
        <v>0</v>
      </c>
      <c r="S16" s="34">
        <f t="shared" si="6"/>
        <v>5</v>
      </c>
    </row>
    <row r="17" spans="1:19" ht="20.25" thickBot="1">
      <c r="A17" s="15" t="s">
        <v>37</v>
      </c>
      <c r="B17" s="55"/>
      <c r="C17" s="56">
        <v>4</v>
      </c>
      <c r="D17" s="56">
        <v>9</v>
      </c>
      <c r="E17" s="56">
        <v>29</v>
      </c>
      <c r="F17" s="32">
        <f t="shared" si="3"/>
        <v>42</v>
      </c>
      <c r="G17" s="55">
        <v>4</v>
      </c>
      <c r="H17" s="55">
        <v>4</v>
      </c>
      <c r="I17" s="59">
        <v>27</v>
      </c>
      <c r="J17" s="32">
        <f t="shared" si="1"/>
        <v>35</v>
      </c>
      <c r="K17" s="55">
        <v>20</v>
      </c>
      <c r="L17" s="55">
        <v>6</v>
      </c>
      <c r="M17" s="55">
        <v>5</v>
      </c>
      <c r="N17" s="55">
        <v>8</v>
      </c>
      <c r="O17" s="55">
        <v>5</v>
      </c>
      <c r="P17" s="32">
        <f t="shared" si="4"/>
        <v>44</v>
      </c>
      <c r="Q17" s="203"/>
      <c r="R17" s="33">
        <f t="shared" si="5"/>
        <v>0</v>
      </c>
      <c r="S17" s="34">
        <f t="shared" si="6"/>
        <v>121</v>
      </c>
    </row>
    <row r="18" spans="1:19" ht="20.25" thickBot="1">
      <c r="A18" s="16" t="s">
        <v>8</v>
      </c>
      <c r="B18" s="55"/>
      <c r="C18" s="56"/>
      <c r="D18" s="56"/>
      <c r="E18" s="56"/>
      <c r="F18" s="32">
        <f t="shared" si="3"/>
        <v>0</v>
      </c>
      <c r="G18" s="55"/>
      <c r="H18" s="55"/>
      <c r="I18" s="59">
        <v>1</v>
      </c>
      <c r="J18" s="32">
        <f t="shared" si="1"/>
        <v>1</v>
      </c>
      <c r="K18" s="55">
        <v>1</v>
      </c>
      <c r="L18" s="55"/>
      <c r="M18" s="55"/>
      <c r="N18" s="55"/>
      <c r="O18" s="55"/>
      <c r="P18" s="32">
        <f t="shared" si="4"/>
        <v>1</v>
      </c>
      <c r="Q18" s="203">
        <v>6</v>
      </c>
      <c r="R18" s="33">
        <f t="shared" si="5"/>
        <v>6</v>
      </c>
      <c r="S18" s="34">
        <f t="shared" si="6"/>
        <v>8</v>
      </c>
    </row>
    <row r="19" spans="1:19" ht="19.5" customHeight="1" thickBot="1">
      <c r="A19" s="16" t="s">
        <v>38</v>
      </c>
      <c r="B19" s="55"/>
      <c r="C19" s="56"/>
      <c r="D19" s="56"/>
      <c r="E19" s="56"/>
      <c r="F19" s="32">
        <f t="shared" si="3"/>
        <v>0</v>
      </c>
      <c r="G19" s="55">
        <v>2</v>
      </c>
      <c r="H19" s="55"/>
      <c r="I19" s="59">
        <v>1</v>
      </c>
      <c r="J19" s="32">
        <f t="shared" si="1"/>
        <v>3</v>
      </c>
      <c r="K19" s="55"/>
      <c r="L19" s="55"/>
      <c r="M19" s="55"/>
      <c r="N19" s="55"/>
      <c r="O19" s="55"/>
      <c r="P19" s="32">
        <f t="shared" si="4"/>
        <v>0</v>
      </c>
      <c r="Q19" s="203">
        <v>1</v>
      </c>
      <c r="R19" s="33">
        <f t="shared" si="5"/>
        <v>1</v>
      </c>
      <c r="S19" s="34">
        <f t="shared" si="6"/>
        <v>4</v>
      </c>
    </row>
    <row r="20" spans="1:19" ht="20.25" thickBot="1">
      <c r="A20" s="23" t="s">
        <v>39</v>
      </c>
      <c r="B20" s="55"/>
      <c r="C20" s="56"/>
      <c r="D20" s="56"/>
      <c r="E20" s="56"/>
      <c r="F20" s="32">
        <f t="shared" si="3"/>
        <v>0</v>
      </c>
      <c r="G20" s="55"/>
      <c r="H20" s="55"/>
      <c r="I20" s="59"/>
      <c r="J20" s="32">
        <f t="shared" si="1"/>
        <v>0</v>
      </c>
      <c r="K20" s="55"/>
      <c r="L20" s="55"/>
      <c r="M20" s="55"/>
      <c r="N20" s="55"/>
      <c r="O20" s="55"/>
      <c r="P20" s="32">
        <f t="shared" si="4"/>
        <v>0</v>
      </c>
      <c r="Q20" s="203"/>
      <c r="R20" s="33">
        <f t="shared" si="5"/>
        <v>0</v>
      </c>
      <c r="S20" s="34">
        <f t="shared" si="6"/>
        <v>0</v>
      </c>
    </row>
    <row r="21" spans="1:19" ht="20.25" thickBot="1">
      <c r="A21" s="16" t="s">
        <v>1</v>
      </c>
      <c r="B21" s="55"/>
      <c r="C21" s="56"/>
      <c r="D21" s="56"/>
      <c r="E21" s="56"/>
      <c r="F21" s="32">
        <f t="shared" si="3"/>
        <v>0</v>
      </c>
      <c r="G21" s="55"/>
      <c r="H21" s="55"/>
      <c r="I21" s="59"/>
      <c r="J21" s="32">
        <f t="shared" si="1"/>
        <v>0</v>
      </c>
      <c r="K21" s="55"/>
      <c r="L21" s="55"/>
      <c r="M21" s="55"/>
      <c r="N21" s="55"/>
      <c r="O21" s="55"/>
      <c r="P21" s="32">
        <f t="shared" si="4"/>
        <v>0</v>
      </c>
      <c r="Q21" s="203">
        <v>58</v>
      </c>
      <c r="R21" s="33">
        <f t="shared" si="5"/>
        <v>58</v>
      </c>
      <c r="S21" s="34">
        <f t="shared" si="6"/>
        <v>58</v>
      </c>
    </row>
    <row r="22" spans="1:19" ht="20.25" thickBot="1">
      <c r="A22" s="16" t="s">
        <v>2</v>
      </c>
      <c r="B22" s="55"/>
      <c r="C22" s="56"/>
      <c r="D22" s="56"/>
      <c r="E22" s="56"/>
      <c r="F22" s="32">
        <f t="shared" si="3"/>
        <v>0</v>
      </c>
      <c r="G22" s="55"/>
      <c r="H22" s="55"/>
      <c r="I22" s="59"/>
      <c r="J22" s="32">
        <f t="shared" si="1"/>
        <v>0</v>
      </c>
      <c r="K22" s="55"/>
      <c r="L22" s="55"/>
      <c r="M22" s="55"/>
      <c r="N22" s="55"/>
      <c r="O22" s="55">
        <v>1</v>
      </c>
      <c r="P22" s="32">
        <f t="shared" si="4"/>
        <v>1</v>
      </c>
      <c r="Q22" s="203"/>
      <c r="R22" s="33">
        <f t="shared" si="5"/>
        <v>0</v>
      </c>
      <c r="S22" s="34">
        <f t="shared" si="6"/>
        <v>1</v>
      </c>
    </row>
    <row r="23" spans="1:19" ht="20.25" thickBot="1">
      <c r="A23" s="16" t="s">
        <v>3</v>
      </c>
      <c r="B23" s="55"/>
      <c r="C23" s="56"/>
      <c r="D23" s="56"/>
      <c r="E23" s="56"/>
      <c r="F23" s="32">
        <f t="shared" si="3"/>
        <v>0</v>
      </c>
      <c r="G23" s="55"/>
      <c r="H23" s="55"/>
      <c r="I23" s="59"/>
      <c r="J23" s="32">
        <f t="shared" si="1"/>
        <v>0</v>
      </c>
      <c r="K23" s="55"/>
      <c r="L23" s="55"/>
      <c r="M23" s="55"/>
      <c r="N23" s="55"/>
      <c r="O23" s="55"/>
      <c r="P23" s="32">
        <f t="shared" si="4"/>
        <v>0</v>
      </c>
      <c r="Q23" s="203"/>
      <c r="R23" s="33">
        <f t="shared" si="5"/>
        <v>0</v>
      </c>
      <c r="S23" s="34">
        <f t="shared" si="6"/>
        <v>0</v>
      </c>
    </row>
    <row r="24" spans="1:19" ht="20.25" thickBot="1">
      <c r="A24" s="16" t="s">
        <v>4</v>
      </c>
      <c r="B24" s="55"/>
      <c r="C24" s="56"/>
      <c r="D24" s="56"/>
      <c r="E24" s="56"/>
      <c r="F24" s="32">
        <f t="shared" si="3"/>
        <v>0</v>
      </c>
      <c r="G24" s="55">
        <v>1</v>
      </c>
      <c r="H24" s="55"/>
      <c r="I24" s="59"/>
      <c r="J24" s="32">
        <f t="shared" si="1"/>
        <v>1</v>
      </c>
      <c r="K24" s="55"/>
      <c r="L24" s="55"/>
      <c r="M24" s="55"/>
      <c r="N24" s="55"/>
      <c r="O24" s="55"/>
      <c r="P24" s="32">
        <f t="shared" si="4"/>
        <v>0</v>
      </c>
      <c r="Q24" s="203"/>
      <c r="R24" s="33">
        <f t="shared" si="5"/>
        <v>0</v>
      </c>
      <c r="S24" s="34">
        <f t="shared" si="6"/>
        <v>1</v>
      </c>
    </row>
    <row r="25" spans="1:19" ht="20.25" thickBot="1">
      <c r="A25" s="16" t="s">
        <v>11</v>
      </c>
      <c r="B25" s="55"/>
      <c r="C25" s="56"/>
      <c r="D25" s="56"/>
      <c r="E25" s="56"/>
      <c r="F25" s="32">
        <f t="shared" si="3"/>
        <v>0</v>
      </c>
      <c r="G25" s="55"/>
      <c r="H25" s="55"/>
      <c r="I25" s="59"/>
      <c r="J25" s="32">
        <f t="shared" si="1"/>
        <v>0</v>
      </c>
      <c r="K25" s="55"/>
      <c r="L25" s="55"/>
      <c r="M25" s="55"/>
      <c r="N25" s="55"/>
      <c r="O25" s="55"/>
      <c r="P25" s="32">
        <f t="shared" si="4"/>
        <v>0</v>
      </c>
      <c r="Q25" s="203"/>
      <c r="R25" s="33">
        <f t="shared" si="5"/>
        <v>0</v>
      </c>
      <c r="S25" s="34">
        <f t="shared" si="6"/>
        <v>0</v>
      </c>
    </row>
    <row r="26" spans="1:19" ht="20.25" thickBot="1">
      <c r="A26" s="16" t="s">
        <v>25</v>
      </c>
      <c r="B26" s="55"/>
      <c r="C26" s="56"/>
      <c r="D26" s="56"/>
      <c r="E26" s="56"/>
      <c r="F26" s="32">
        <f t="shared" si="3"/>
        <v>0</v>
      </c>
      <c r="G26" s="55"/>
      <c r="H26" s="55"/>
      <c r="I26" s="59"/>
      <c r="J26" s="32">
        <f t="shared" si="1"/>
        <v>0</v>
      </c>
      <c r="K26" s="55"/>
      <c r="L26" s="55"/>
      <c r="M26" s="55"/>
      <c r="N26" s="55"/>
      <c r="O26" s="55"/>
      <c r="P26" s="32">
        <f t="shared" si="4"/>
        <v>0</v>
      </c>
      <c r="Q26" s="203"/>
      <c r="R26" s="33">
        <f t="shared" si="5"/>
        <v>0</v>
      </c>
      <c r="S26" s="34">
        <f t="shared" si="6"/>
        <v>0</v>
      </c>
    </row>
    <row r="27" spans="1:19" ht="20.25" thickBot="1">
      <c r="A27" s="16" t="s">
        <v>5</v>
      </c>
      <c r="B27" s="55">
        <v>2</v>
      </c>
      <c r="C27" s="56"/>
      <c r="D27" s="56"/>
      <c r="E27" s="56"/>
      <c r="F27" s="32">
        <f t="shared" si="3"/>
        <v>2</v>
      </c>
      <c r="G27" s="55">
        <v>2</v>
      </c>
      <c r="H27" s="55"/>
      <c r="I27" s="59"/>
      <c r="J27" s="32">
        <f t="shared" si="1"/>
        <v>2</v>
      </c>
      <c r="K27" s="55"/>
      <c r="L27" s="55">
        <v>3</v>
      </c>
      <c r="M27" s="55">
        <v>7</v>
      </c>
      <c r="N27" s="55">
        <v>9</v>
      </c>
      <c r="O27" s="55">
        <v>1</v>
      </c>
      <c r="P27" s="32">
        <f t="shared" si="4"/>
        <v>20</v>
      </c>
      <c r="Q27" s="203"/>
      <c r="R27" s="33">
        <f t="shared" si="5"/>
        <v>0</v>
      </c>
      <c r="S27" s="34">
        <f t="shared" si="6"/>
        <v>24</v>
      </c>
    </row>
    <row r="28" spans="1:19" ht="16.5" thickBot="1">
      <c r="A28" s="71" t="s">
        <v>70</v>
      </c>
      <c r="B28" s="89">
        <f>B12+B13-B14</f>
        <v>820</v>
      </c>
      <c r="C28" s="89">
        <f aca="true" t="shared" si="7" ref="C28:S28">C12+C13-C14</f>
        <v>266</v>
      </c>
      <c r="D28" s="89">
        <f t="shared" si="7"/>
        <v>320</v>
      </c>
      <c r="E28" s="89">
        <f t="shared" si="7"/>
        <v>1647</v>
      </c>
      <c r="F28" s="73">
        <f t="shared" si="7"/>
        <v>3053</v>
      </c>
      <c r="G28" s="89">
        <f t="shared" si="7"/>
        <v>995</v>
      </c>
      <c r="H28" s="89">
        <f t="shared" si="7"/>
        <v>1323</v>
      </c>
      <c r="I28" s="89">
        <f t="shared" si="7"/>
        <v>1455</v>
      </c>
      <c r="J28" s="73">
        <f t="shared" si="7"/>
        <v>3773</v>
      </c>
      <c r="K28" s="30">
        <f t="shared" si="7"/>
        <v>1021</v>
      </c>
      <c r="L28" s="89">
        <f t="shared" si="7"/>
        <v>927</v>
      </c>
      <c r="M28" s="30">
        <f t="shared" si="7"/>
        <v>1220</v>
      </c>
      <c r="N28" s="89">
        <f t="shared" si="7"/>
        <v>799</v>
      </c>
      <c r="O28" s="89">
        <f t="shared" si="7"/>
        <v>1146</v>
      </c>
      <c r="P28" s="73">
        <f t="shared" si="7"/>
        <v>5113</v>
      </c>
      <c r="Q28" s="30">
        <f t="shared" si="7"/>
        <v>141</v>
      </c>
      <c r="R28" s="73">
        <f t="shared" si="7"/>
        <v>141</v>
      </c>
      <c r="S28" s="74">
        <f t="shared" si="7"/>
        <v>12080</v>
      </c>
    </row>
    <row r="29" spans="1:19" ht="20.25" thickBot="1">
      <c r="A29" s="136" t="s">
        <v>31</v>
      </c>
      <c r="B29" s="57">
        <v>729</v>
      </c>
      <c r="C29" s="58">
        <v>266</v>
      </c>
      <c r="D29" s="58">
        <v>269</v>
      </c>
      <c r="E29" s="58">
        <v>1466</v>
      </c>
      <c r="F29" s="39">
        <f aca="true" t="shared" si="8" ref="F29:F50">SUM(B29:E29)</f>
        <v>2730</v>
      </c>
      <c r="G29" s="57">
        <v>849</v>
      </c>
      <c r="H29" s="57">
        <v>1143</v>
      </c>
      <c r="I29" s="60">
        <v>1252</v>
      </c>
      <c r="J29" s="39">
        <f t="shared" si="1"/>
        <v>3244</v>
      </c>
      <c r="K29" s="57">
        <v>885</v>
      </c>
      <c r="L29" s="57">
        <v>784</v>
      </c>
      <c r="M29" s="57">
        <v>1057</v>
      </c>
      <c r="N29" s="57">
        <v>691</v>
      </c>
      <c r="O29" s="57">
        <v>1008</v>
      </c>
      <c r="P29" s="39">
        <f aca="true" t="shared" si="9" ref="P29:P50">SUM(K29:O29)</f>
        <v>4425</v>
      </c>
      <c r="Q29" s="204">
        <v>141</v>
      </c>
      <c r="R29" s="40">
        <f aca="true" t="shared" si="10" ref="R29:R50">SUM(Q29:Q29)</f>
        <v>141</v>
      </c>
      <c r="S29" s="41">
        <f aca="true" t="shared" si="11" ref="S29:S46">SUM(R29,P29,J29,F29)</f>
        <v>10540</v>
      </c>
    </row>
    <row r="30" spans="1:19" ht="33" thickBot="1" thickTop="1">
      <c r="A30" s="143" t="s">
        <v>71</v>
      </c>
      <c r="B30" s="144">
        <f>B31+B32+B33</f>
        <v>671</v>
      </c>
      <c r="C30" s="144">
        <f>C31+C32+C33</f>
        <v>215</v>
      </c>
      <c r="D30" s="144">
        <f>D31+D32+D33</f>
        <v>276</v>
      </c>
      <c r="E30" s="144">
        <f>E31+E32+E33</f>
        <v>1408</v>
      </c>
      <c r="F30" s="145">
        <f t="shared" si="8"/>
        <v>2570</v>
      </c>
      <c r="G30" s="146">
        <f>G31+G32+G33</f>
        <v>880</v>
      </c>
      <c r="H30" s="146">
        <f aca="true" t="shared" si="12" ref="H30:Q30">H31+H32+H33</f>
        <v>1186</v>
      </c>
      <c r="I30" s="146">
        <f t="shared" si="12"/>
        <v>1318</v>
      </c>
      <c r="J30" s="157">
        <f t="shared" si="1"/>
        <v>3384</v>
      </c>
      <c r="K30" s="146">
        <f t="shared" si="12"/>
        <v>905</v>
      </c>
      <c r="L30" s="146">
        <f t="shared" si="12"/>
        <v>803</v>
      </c>
      <c r="M30" s="146">
        <f t="shared" si="12"/>
        <v>1118</v>
      </c>
      <c r="N30" s="146">
        <f t="shared" si="12"/>
        <v>706</v>
      </c>
      <c r="O30" s="146">
        <f t="shared" si="12"/>
        <v>1049</v>
      </c>
      <c r="P30" s="157">
        <f t="shared" si="9"/>
        <v>4581</v>
      </c>
      <c r="Q30" s="146">
        <f t="shared" si="12"/>
        <v>105</v>
      </c>
      <c r="R30" s="158">
        <f t="shared" si="10"/>
        <v>105</v>
      </c>
      <c r="S30" s="159">
        <f t="shared" si="11"/>
        <v>10640</v>
      </c>
    </row>
    <row r="31" spans="1:19" ht="34.5" thickBot="1" thickTop="1">
      <c r="A31" s="147" t="s">
        <v>63</v>
      </c>
      <c r="B31" s="55">
        <v>669</v>
      </c>
      <c r="C31" s="56">
        <v>215</v>
      </c>
      <c r="D31" s="56">
        <v>259</v>
      </c>
      <c r="E31" s="56">
        <v>1408</v>
      </c>
      <c r="F31" s="139">
        <f t="shared" si="8"/>
        <v>2551</v>
      </c>
      <c r="G31" s="55">
        <v>859</v>
      </c>
      <c r="H31" s="55">
        <v>1162</v>
      </c>
      <c r="I31" s="59">
        <v>1294</v>
      </c>
      <c r="J31" s="39">
        <f t="shared" si="1"/>
        <v>3315</v>
      </c>
      <c r="K31" s="55">
        <v>893</v>
      </c>
      <c r="L31" s="55">
        <v>787</v>
      </c>
      <c r="M31" s="55">
        <v>1115</v>
      </c>
      <c r="N31" s="55">
        <v>677</v>
      </c>
      <c r="O31" s="55">
        <v>1026</v>
      </c>
      <c r="P31" s="39">
        <f t="shared" si="9"/>
        <v>4498</v>
      </c>
      <c r="Q31" s="203">
        <v>104</v>
      </c>
      <c r="R31" s="40">
        <f t="shared" si="10"/>
        <v>104</v>
      </c>
      <c r="S31" s="159">
        <f t="shared" si="11"/>
        <v>10468</v>
      </c>
    </row>
    <row r="32" spans="1:19" ht="21" thickBot="1" thickTop="1">
      <c r="A32" s="147" t="s">
        <v>64</v>
      </c>
      <c r="B32" s="55">
        <v>2</v>
      </c>
      <c r="C32" s="56"/>
      <c r="D32" s="56">
        <v>14</v>
      </c>
      <c r="E32" s="56"/>
      <c r="F32" s="139">
        <f t="shared" si="8"/>
        <v>16</v>
      </c>
      <c r="G32" s="55">
        <v>11</v>
      </c>
      <c r="H32" s="55">
        <v>14</v>
      </c>
      <c r="I32" s="59">
        <v>7</v>
      </c>
      <c r="J32" s="39">
        <f t="shared" si="1"/>
        <v>32</v>
      </c>
      <c r="K32" s="55"/>
      <c r="L32" s="55">
        <v>10</v>
      </c>
      <c r="M32" s="55">
        <v>2</v>
      </c>
      <c r="N32" s="55">
        <v>21</v>
      </c>
      <c r="O32" s="55">
        <v>10</v>
      </c>
      <c r="P32" s="39">
        <f t="shared" si="9"/>
        <v>43</v>
      </c>
      <c r="Q32" s="203"/>
      <c r="R32" s="40">
        <f t="shared" si="10"/>
        <v>0</v>
      </c>
      <c r="S32" s="159">
        <f t="shared" si="11"/>
        <v>91</v>
      </c>
    </row>
    <row r="33" spans="1:19" ht="21" thickBot="1" thickTop="1">
      <c r="A33" s="148" t="s">
        <v>65</v>
      </c>
      <c r="B33" s="149"/>
      <c r="C33" s="150"/>
      <c r="D33" s="150">
        <v>3</v>
      </c>
      <c r="E33" s="150"/>
      <c r="F33" s="151">
        <f t="shared" si="8"/>
        <v>3</v>
      </c>
      <c r="G33" s="149">
        <v>10</v>
      </c>
      <c r="H33" s="149">
        <v>10</v>
      </c>
      <c r="I33" s="152">
        <v>17</v>
      </c>
      <c r="J33" s="160">
        <f t="shared" si="1"/>
        <v>37</v>
      </c>
      <c r="K33" s="149">
        <v>12</v>
      </c>
      <c r="L33" s="149">
        <v>6</v>
      </c>
      <c r="M33" s="149">
        <v>1</v>
      </c>
      <c r="N33" s="149">
        <v>8</v>
      </c>
      <c r="O33" s="149">
        <v>13</v>
      </c>
      <c r="P33" s="39">
        <f t="shared" si="9"/>
        <v>40</v>
      </c>
      <c r="Q33" s="205">
        <v>1</v>
      </c>
      <c r="R33" s="161">
        <f t="shared" si="10"/>
        <v>1</v>
      </c>
      <c r="S33" s="159">
        <f t="shared" si="11"/>
        <v>81</v>
      </c>
    </row>
    <row r="34" spans="1:19" ht="21" thickBot="1" thickTop="1">
      <c r="A34" s="164" t="s">
        <v>6</v>
      </c>
      <c r="B34" s="165">
        <v>393</v>
      </c>
      <c r="C34" s="166">
        <v>116</v>
      </c>
      <c r="D34" s="166">
        <v>123</v>
      </c>
      <c r="E34" s="166">
        <v>747</v>
      </c>
      <c r="F34" s="167">
        <f t="shared" si="8"/>
        <v>1379</v>
      </c>
      <c r="G34" s="165">
        <v>385</v>
      </c>
      <c r="H34" s="165">
        <v>436</v>
      </c>
      <c r="I34" s="168">
        <v>469</v>
      </c>
      <c r="J34" s="167">
        <f t="shared" si="1"/>
        <v>1290</v>
      </c>
      <c r="K34" s="165">
        <v>340</v>
      </c>
      <c r="L34" s="165">
        <v>342</v>
      </c>
      <c r="M34" s="165">
        <v>456</v>
      </c>
      <c r="N34" s="165">
        <v>225</v>
      </c>
      <c r="O34" s="165">
        <v>390</v>
      </c>
      <c r="P34" s="167">
        <f t="shared" si="9"/>
        <v>1753</v>
      </c>
      <c r="Q34" s="206">
        <v>5</v>
      </c>
      <c r="R34" s="171">
        <f t="shared" si="10"/>
        <v>5</v>
      </c>
      <c r="S34" s="159">
        <f t="shared" si="11"/>
        <v>4427</v>
      </c>
    </row>
    <row r="35" spans="1:19" ht="21" thickBot="1" thickTop="1">
      <c r="A35" s="14" t="s">
        <v>7</v>
      </c>
      <c r="B35" s="55">
        <v>45</v>
      </c>
      <c r="C35" s="56">
        <v>9</v>
      </c>
      <c r="D35" s="56">
        <v>22</v>
      </c>
      <c r="E35" s="56">
        <v>162</v>
      </c>
      <c r="F35" s="32">
        <f t="shared" si="8"/>
        <v>238</v>
      </c>
      <c r="G35" s="55">
        <v>51</v>
      </c>
      <c r="H35" s="55">
        <v>47</v>
      </c>
      <c r="I35" s="59">
        <v>63</v>
      </c>
      <c r="J35" s="32">
        <f t="shared" si="1"/>
        <v>161</v>
      </c>
      <c r="K35" s="55">
        <v>37</v>
      </c>
      <c r="L35" s="55">
        <v>64</v>
      </c>
      <c r="M35" s="55">
        <v>91</v>
      </c>
      <c r="N35" s="55">
        <v>25</v>
      </c>
      <c r="O35" s="55">
        <v>32</v>
      </c>
      <c r="P35" s="32">
        <f t="shared" si="9"/>
        <v>249</v>
      </c>
      <c r="Q35" s="203"/>
      <c r="R35" s="33">
        <f t="shared" si="10"/>
        <v>0</v>
      </c>
      <c r="S35" s="159">
        <f t="shared" si="11"/>
        <v>648</v>
      </c>
    </row>
    <row r="36" spans="1:19" ht="37.5" customHeight="1" thickBot="1" thickTop="1">
      <c r="A36" s="18" t="s">
        <v>26</v>
      </c>
      <c r="B36" s="55">
        <v>66</v>
      </c>
      <c r="C36" s="56">
        <v>13</v>
      </c>
      <c r="D36" s="56">
        <v>26</v>
      </c>
      <c r="E36" s="56">
        <v>97</v>
      </c>
      <c r="F36" s="32">
        <f t="shared" si="8"/>
        <v>202</v>
      </c>
      <c r="G36" s="55">
        <v>65</v>
      </c>
      <c r="H36" s="55">
        <v>59</v>
      </c>
      <c r="I36" s="59">
        <v>120</v>
      </c>
      <c r="J36" s="32">
        <f t="shared" si="1"/>
        <v>244</v>
      </c>
      <c r="K36" s="55">
        <v>37</v>
      </c>
      <c r="L36" s="55">
        <v>57</v>
      </c>
      <c r="M36" s="55">
        <v>59</v>
      </c>
      <c r="N36" s="55">
        <v>35</v>
      </c>
      <c r="O36" s="55">
        <v>41</v>
      </c>
      <c r="P36" s="32">
        <f t="shared" si="9"/>
        <v>229</v>
      </c>
      <c r="Q36" s="203">
        <v>3</v>
      </c>
      <c r="R36" s="33">
        <f t="shared" si="10"/>
        <v>3</v>
      </c>
      <c r="S36" s="159">
        <f t="shared" si="11"/>
        <v>678</v>
      </c>
    </row>
    <row r="37" spans="1:19" ht="21" thickBot="1" thickTop="1">
      <c r="A37" s="174" t="s">
        <v>42</v>
      </c>
      <c r="B37" s="149">
        <v>2</v>
      </c>
      <c r="C37" s="150"/>
      <c r="D37" s="150">
        <v>17</v>
      </c>
      <c r="E37" s="150"/>
      <c r="F37" s="160">
        <f t="shared" si="8"/>
        <v>19</v>
      </c>
      <c r="G37" s="149">
        <v>21</v>
      </c>
      <c r="H37" s="149">
        <v>24</v>
      </c>
      <c r="I37" s="152">
        <v>24</v>
      </c>
      <c r="J37" s="160">
        <f t="shared" si="1"/>
        <v>69</v>
      </c>
      <c r="K37" s="149">
        <v>12</v>
      </c>
      <c r="L37" s="149">
        <v>16</v>
      </c>
      <c r="M37" s="149">
        <v>3</v>
      </c>
      <c r="N37" s="149">
        <v>29</v>
      </c>
      <c r="O37" s="149">
        <v>23</v>
      </c>
      <c r="P37" s="160">
        <f t="shared" si="9"/>
        <v>83</v>
      </c>
      <c r="Q37" s="205">
        <v>1</v>
      </c>
      <c r="R37" s="161">
        <f t="shared" si="10"/>
        <v>1</v>
      </c>
      <c r="S37" s="159">
        <f t="shared" si="11"/>
        <v>172</v>
      </c>
    </row>
    <row r="38" spans="1:19" ht="50.25" thickBot="1" thickTop="1">
      <c r="A38" s="163" t="s">
        <v>41</v>
      </c>
      <c r="B38" s="97">
        <v>2</v>
      </c>
      <c r="C38" s="98"/>
      <c r="D38" s="98"/>
      <c r="E38" s="98">
        <v>11</v>
      </c>
      <c r="F38" s="43">
        <f t="shared" si="8"/>
        <v>13</v>
      </c>
      <c r="G38" s="97">
        <v>2</v>
      </c>
      <c r="H38" s="97">
        <v>7</v>
      </c>
      <c r="I38" s="99">
        <v>5</v>
      </c>
      <c r="J38" s="43">
        <f t="shared" si="1"/>
        <v>14</v>
      </c>
      <c r="K38" s="97">
        <v>4</v>
      </c>
      <c r="L38" s="97">
        <v>2</v>
      </c>
      <c r="M38" s="97">
        <v>4</v>
      </c>
      <c r="N38" s="97"/>
      <c r="O38" s="97">
        <v>4</v>
      </c>
      <c r="P38" s="43">
        <f t="shared" si="9"/>
        <v>14</v>
      </c>
      <c r="Q38" s="65"/>
      <c r="R38" s="44">
        <f t="shared" si="10"/>
        <v>0</v>
      </c>
      <c r="S38" s="159">
        <f t="shared" si="11"/>
        <v>41</v>
      </c>
    </row>
    <row r="39" spans="1:19" ht="21" thickBot="1" thickTop="1">
      <c r="A39" s="16" t="s">
        <v>10</v>
      </c>
      <c r="B39" s="55"/>
      <c r="C39" s="56"/>
      <c r="D39" s="56"/>
      <c r="E39" s="56"/>
      <c r="F39" s="32">
        <f t="shared" si="8"/>
        <v>0</v>
      </c>
      <c r="G39" s="55"/>
      <c r="H39" s="55">
        <v>4</v>
      </c>
      <c r="I39" s="59">
        <v>1</v>
      </c>
      <c r="J39" s="32">
        <f t="shared" si="1"/>
        <v>5</v>
      </c>
      <c r="K39" s="55"/>
      <c r="L39" s="55"/>
      <c r="M39" s="55"/>
      <c r="N39" s="55"/>
      <c r="O39" s="55">
        <v>1</v>
      </c>
      <c r="P39" s="32">
        <f t="shared" si="9"/>
        <v>1</v>
      </c>
      <c r="Q39" s="65"/>
      <c r="R39" s="33">
        <f t="shared" si="10"/>
        <v>0</v>
      </c>
      <c r="S39" s="159">
        <f t="shared" si="11"/>
        <v>6</v>
      </c>
    </row>
    <row r="40" spans="1:19" ht="21" thickBot="1" thickTop="1">
      <c r="A40" s="14" t="s">
        <v>21</v>
      </c>
      <c r="B40" s="55">
        <v>4</v>
      </c>
      <c r="C40" s="56"/>
      <c r="D40" s="56">
        <v>2</v>
      </c>
      <c r="E40" s="56">
        <v>7</v>
      </c>
      <c r="F40" s="32">
        <f t="shared" si="8"/>
        <v>13</v>
      </c>
      <c r="G40" s="55">
        <v>9</v>
      </c>
      <c r="H40" s="55">
        <v>24</v>
      </c>
      <c r="I40" s="59">
        <v>16</v>
      </c>
      <c r="J40" s="32">
        <f t="shared" si="1"/>
        <v>49</v>
      </c>
      <c r="K40" s="55">
        <v>9</v>
      </c>
      <c r="L40" s="55">
        <v>8</v>
      </c>
      <c r="M40" s="55">
        <v>5</v>
      </c>
      <c r="N40" s="55">
        <v>2</v>
      </c>
      <c r="O40" s="55">
        <v>6</v>
      </c>
      <c r="P40" s="32">
        <f t="shared" si="9"/>
        <v>30</v>
      </c>
      <c r="Q40" s="65"/>
      <c r="R40" s="33">
        <f t="shared" si="10"/>
        <v>0</v>
      </c>
      <c r="S40" s="159">
        <f t="shared" si="11"/>
        <v>92</v>
      </c>
    </row>
    <row r="41" spans="1:19" ht="21" thickBot="1" thickTop="1">
      <c r="A41" s="16" t="s">
        <v>22</v>
      </c>
      <c r="B41" s="55">
        <v>2</v>
      </c>
      <c r="C41" s="56"/>
      <c r="D41" s="56"/>
      <c r="E41" s="56">
        <v>2</v>
      </c>
      <c r="F41" s="32">
        <f t="shared" si="8"/>
        <v>4</v>
      </c>
      <c r="G41" s="55">
        <v>1</v>
      </c>
      <c r="H41" s="55"/>
      <c r="I41" s="59">
        <v>2</v>
      </c>
      <c r="J41" s="32">
        <f t="shared" si="1"/>
        <v>3</v>
      </c>
      <c r="K41" s="55">
        <v>3</v>
      </c>
      <c r="L41" s="55"/>
      <c r="M41" s="55">
        <v>2</v>
      </c>
      <c r="N41" s="55">
        <v>1</v>
      </c>
      <c r="O41" s="55">
        <v>2</v>
      </c>
      <c r="P41" s="32">
        <f t="shared" si="9"/>
        <v>8</v>
      </c>
      <c r="Q41" s="65"/>
      <c r="R41" s="33">
        <f t="shared" si="10"/>
        <v>0</v>
      </c>
      <c r="S41" s="159">
        <f t="shared" si="11"/>
        <v>15</v>
      </c>
    </row>
    <row r="42" spans="1:19" ht="34.5" thickBot="1" thickTop="1">
      <c r="A42" s="110" t="s">
        <v>27</v>
      </c>
      <c r="B42" s="55">
        <v>177</v>
      </c>
      <c r="C42" s="56">
        <v>52</v>
      </c>
      <c r="D42" s="56">
        <v>57</v>
      </c>
      <c r="E42" s="56">
        <v>267</v>
      </c>
      <c r="F42" s="32">
        <f t="shared" si="8"/>
        <v>553</v>
      </c>
      <c r="G42" s="55">
        <v>172</v>
      </c>
      <c r="H42" s="55">
        <v>133</v>
      </c>
      <c r="I42" s="59">
        <v>263</v>
      </c>
      <c r="J42" s="32">
        <f t="shared" si="1"/>
        <v>568</v>
      </c>
      <c r="K42" s="55">
        <v>133</v>
      </c>
      <c r="L42" s="55">
        <v>125</v>
      </c>
      <c r="M42" s="55">
        <v>117</v>
      </c>
      <c r="N42" s="55">
        <v>177</v>
      </c>
      <c r="O42" s="55">
        <v>97</v>
      </c>
      <c r="P42" s="32">
        <f t="shared" si="9"/>
        <v>649</v>
      </c>
      <c r="Q42" s="203">
        <v>21</v>
      </c>
      <c r="R42" s="33">
        <f t="shared" si="10"/>
        <v>21</v>
      </c>
      <c r="S42" s="159">
        <f t="shared" si="11"/>
        <v>1791</v>
      </c>
    </row>
    <row r="43" spans="1:19" ht="34.5" thickBot="1" thickTop="1">
      <c r="A43" s="110" t="s">
        <v>28</v>
      </c>
      <c r="B43" s="199">
        <v>503</v>
      </c>
      <c r="C43" s="49">
        <v>204</v>
      </c>
      <c r="D43" s="49">
        <v>203</v>
      </c>
      <c r="E43" s="49">
        <v>1041</v>
      </c>
      <c r="F43" s="32">
        <f t="shared" si="8"/>
        <v>1951</v>
      </c>
      <c r="G43" s="55">
        <v>640</v>
      </c>
      <c r="H43" s="55">
        <v>929</v>
      </c>
      <c r="I43" s="59">
        <v>940</v>
      </c>
      <c r="J43" s="32">
        <f t="shared" si="1"/>
        <v>2509</v>
      </c>
      <c r="K43" s="55">
        <v>712</v>
      </c>
      <c r="L43" s="55">
        <v>618</v>
      </c>
      <c r="M43" s="55">
        <v>897</v>
      </c>
      <c r="N43" s="55">
        <v>491</v>
      </c>
      <c r="O43" s="55">
        <v>882</v>
      </c>
      <c r="P43" s="32">
        <f t="shared" si="9"/>
        <v>3600</v>
      </c>
      <c r="Q43" s="203">
        <v>111</v>
      </c>
      <c r="R43" s="33">
        <f t="shared" si="10"/>
        <v>111</v>
      </c>
      <c r="S43" s="159">
        <f t="shared" si="11"/>
        <v>8171</v>
      </c>
    </row>
    <row r="44" spans="1:19" ht="34.5" thickBot="1" thickTop="1">
      <c r="A44" s="110" t="s">
        <v>29</v>
      </c>
      <c r="B44" s="197">
        <v>131</v>
      </c>
      <c r="C44" s="198">
        <v>10</v>
      </c>
      <c r="D44" s="198">
        <v>59</v>
      </c>
      <c r="E44" s="198">
        <v>334</v>
      </c>
      <c r="F44" s="32">
        <f t="shared" si="8"/>
        <v>534</v>
      </c>
      <c r="G44" s="55">
        <v>177</v>
      </c>
      <c r="H44" s="55">
        <v>225</v>
      </c>
      <c r="I44" s="59">
        <v>233</v>
      </c>
      <c r="J44" s="32">
        <f t="shared" si="1"/>
        <v>635</v>
      </c>
      <c r="K44" s="55">
        <v>165</v>
      </c>
      <c r="L44" s="55">
        <v>175</v>
      </c>
      <c r="M44" s="55">
        <v>202</v>
      </c>
      <c r="N44" s="55">
        <v>123</v>
      </c>
      <c r="O44" s="55">
        <v>165</v>
      </c>
      <c r="P44" s="32">
        <f t="shared" si="9"/>
        <v>830</v>
      </c>
      <c r="Q44" s="203">
        <v>9</v>
      </c>
      <c r="R44" s="33">
        <f t="shared" si="10"/>
        <v>9</v>
      </c>
      <c r="S44" s="159">
        <f t="shared" si="11"/>
        <v>2008</v>
      </c>
    </row>
    <row r="45" spans="1:19" ht="34.5" thickBot="1" thickTop="1">
      <c r="A45" s="110" t="s">
        <v>30</v>
      </c>
      <c r="B45" s="197">
        <v>7</v>
      </c>
      <c r="C45" s="198"/>
      <c r="D45" s="198"/>
      <c r="E45" s="198">
        <v>3</v>
      </c>
      <c r="F45" s="32">
        <f t="shared" si="8"/>
        <v>10</v>
      </c>
      <c r="G45" s="55">
        <v>2</v>
      </c>
      <c r="H45" s="55">
        <v>31</v>
      </c>
      <c r="I45" s="59">
        <v>7</v>
      </c>
      <c r="J45" s="32">
        <f t="shared" si="1"/>
        <v>40</v>
      </c>
      <c r="K45" s="55">
        <v>2</v>
      </c>
      <c r="L45" s="55">
        <v>5</v>
      </c>
      <c r="M45" s="55"/>
      <c r="N45" s="55">
        <v>5</v>
      </c>
      <c r="O45" s="55"/>
      <c r="P45" s="32">
        <f t="shared" si="9"/>
        <v>12</v>
      </c>
      <c r="Q45" s="203"/>
      <c r="R45" s="33">
        <f t="shared" si="10"/>
        <v>0</v>
      </c>
      <c r="S45" s="159">
        <f t="shared" si="11"/>
        <v>62</v>
      </c>
    </row>
    <row r="46" spans="1:19" ht="34.5" thickBot="1" thickTop="1">
      <c r="A46" s="110" t="s">
        <v>51</v>
      </c>
      <c r="B46" s="55">
        <v>2</v>
      </c>
      <c r="C46" s="56"/>
      <c r="D46" s="56">
        <v>1</v>
      </c>
      <c r="E46" s="56">
        <v>2</v>
      </c>
      <c r="F46" s="32">
        <f t="shared" si="8"/>
        <v>5</v>
      </c>
      <c r="G46" s="55">
        <v>4</v>
      </c>
      <c r="H46" s="55">
        <v>5</v>
      </c>
      <c r="I46" s="59">
        <v>12</v>
      </c>
      <c r="J46" s="32">
        <f t="shared" si="1"/>
        <v>21</v>
      </c>
      <c r="K46" s="55">
        <v>9</v>
      </c>
      <c r="L46" s="55">
        <v>4</v>
      </c>
      <c r="M46" s="55">
        <v>4</v>
      </c>
      <c r="N46" s="55">
        <v>3</v>
      </c>
      <c r="O46" s="55">
        <v>2</v>
      </c>
      <c r="P46" s="32">
        <f t="shared" si="9"/>
        <v>22</v>
      </c>
      <c r="Q46" s="203"/>
      <c r="R46" s="33">
        <f t="shared" si="10"/>
        <v>0</v>
      </c>
      <c r="S46" s="159">
        <f t="shared" si="11"/>
        <v>48</v>
      </c>
    </row>
    <row r="47" spans="1:19" s="79" customFormat="1" ht="20.25" thickBot="1">
      <c r="A47" s="110" t="s">
        <v>52</v>
      </c>
      <c r="B47" s="74">
        <f>B42+B43+B44+B45+B46</f>
        <v>820</v>
      </c>
      <c r="C47" s="74">
        <f aca="true" t="shared" si="13" ref="C47:S47">C42+C43+C44+C45+C46</f>
        <v>266</v>
      </c>
      <c r="D47" s="74">
        <f t="shared" si="13"/>
        <v>320</v>
      </c>
      <c r="E47" s="74">
        <f t="shared" si="13"/>
        <v>1647</v>
      </c>
      <c r="F47" s="32">
        <f t="shared" si="8"/>
        <v>3053</v>
      </c>
      <c r="G47" s="74">
        <f t="shared" si="13"/>
        <v>995</v>
      </c>
      <c r="H47" s="74">
        <f t="shared" si="13"/>
        <v>1323</v>
      </c>
      <c r="I47" s="74">
        <f t="shared" si="13"/>
        <v>1455</v>
      </c>
      <c r="J47" s="32">
        <f t="shared" si="1"/>
        <v>3773</v>
      </c>
      <c r="K47" s="74">
        <f t="shared" si="13"/>
        <v>1021</v>
      </c>
      <c r="L47" s="74">
        <f t="shared" si="13"/>
        <v>927</v>
      </c>
      <c r="M47" s="74">
        <f t="shared" si="13"/>
        <v>1220</v>
      </c>
      <c r="N47" s="74">
        <f t="shared" si="13"/>
        <v>799</v>
      </c>
      <c r="O47" s="74">
        <f t="shared" si="13"/>
        <v>1146</v>
      </c>
      <c r="P47" s="32">
        <f t="shared" si="9"/>
        <v>5113</v>
      </c>
      <c r="Q47" s="74">
        <f t="shared" si="13"/>
        <v>141</v>
      </c>
      <c r="R47" s="33">
        <f t="shared" si="10"/>
        <v>141</v>
      </c>
      <c r="S47" s="74">
        <f t="shared" si="13"/>
        <v>12080</v>
      </c>
    </row>
    <row r="48" spans="1:19" ht="51" customHeight="1" thickBot="1">
      <c r="A48" s="18" t="s">
        <v>9</v>
      </c>
      <c r="B48" s="55">
        <v>1</v>
      </c>
      <c r="C48" s="56"/>
      <c r="D48" s="56">
        <v>2</v>
      </c>
      <c r="E48" s="56">
        <v>26</v>
      </c>
      <c r="F48" s="32">
        <f t="shared" si="8"/>
        <v>29</v>
      </c>
      <c r="G48" s="55">
        <v>4</v>
      </c>
      <c r="H48" s="55">
        <v>2</v>
      </c>
      <c r="I48" s="59"/>
      <c r="J48" s="32">
        <f t="shared" si="1"/>
        <v>6</v>
      </c>
      <c r="K48" s="55">
        <v>5</v>
      </c>
      <c r="L48" s="55">
        <v>5</v>
      </c>
      <c r="M48" s="55">
        <v>2</v>
      </c>
      <c r="N48" s="55">
        <v>4</v>
      </c>
      <c r="O48" s="55">
        <v>2</v>
      </c>
      <c r="P48" s="32">
        <f t="shared" si="9"/>
        <v>18</v>
      </c>
      <c r="Q48" s="203"/>
      <c r="R48" s="33">
        <f t="shared" si="10"/>
        <v>0</v>
      </c>
      <c r="S48" s="34">
        <f>SUM(R48,P48,J48,F48)</f>
        <v>53</v>
      </c>
    </row>
    <row r="49" spans="1:19" ht="35.25" customHeight="1" thickBot="1">
      <c r="A49" s="21" t="s">
        <v>12</v>
      </c>
      <c r="B49" s="55">
        <v>15</v>
      </c>
      <c r="C49" s="56"/>
      <c r="D49" s="56">
        <v>6</v>
      </c>
      <c r="E49" s="56">
        <v>17</v>
      </c>
      <c r="F49" s="32">
        <f t="shared" si="8"/>
        <v>38</v>
      </c>
      <c r="G49" s="55">
        <v>18</v>
      </c>
      <c r="H49" s="55">
        <v>15</v>
      </c>
      <c r="I49" s="59">
        <v>43</v>
      </c>
      <c r="J49" s="32">
        <f t="shared" si="1"/>
        <v>76</v>
      </c>
      <c r="K49" s="55">
        <v>18</v>
      </c>
      <c r="L49" s="55">
        <v>15</v>
      </c>
      <c r="M49" s="55">
        <v>10</v>
      </c>
      <c r="N49" s="55">
        <v>12</v>
      </c>
      <c r="O49" s="55">
        <v>7</v>
      </c>
      <c r="P49" s="32">
        <f t="shared" si="9"/>
        <v>62</v>
      </c>
      <c r="Q49" s="203"/>
      <c r="R49" s="33">
        <f t="shared" si="10"/>
        <v>0</v>
      </c>
      <c r="S49" s="34">
        <f>SUM(R49,P49,J49,F49)</f>
        <v>176</v>
      </c>
    </row>
    <row r="50" spans="1:19" ht="54.75" customHeight="1" thickBot="1">
      <c r="A50" s="22" t="s">
        <v>13</v>
      </c>
      <c r="B50" s="57">
        <v>163</v>
      </c>
      <c r="C50" s="58"/>
      <c r="D50" s="58">
        <v>53</v>
      </c>
      <c r="E50" s="58">
        <v>128</v>
      </c>
      <c r="F50" s="39">
        <f t="shared" si="8"/>
        <v>344</v>
      </c>
      <c r="G50" s="57">
        <v>182</v>
      </c>
      <c r="H50" s="57">
        <v>210</v>
      </c>
      <c r="I50" s="60">
        <v>242</v>
      </c>
      <c r="J50" s="39">
        <f t="shared" si="1"/>
        <v>634</v>
      </c>
      <c r="K50" s="57">
        <v>205</v>
      </c>
      <c r="L50" s="57">
        <v>183</v>
      </c>
      <c r="M50" s="57">
        <v>165</v>
      </c>
      <c r="N50" s="57">
        <v>132</v>
      </c>
      <c r="O50" s="57">
        <v>197</v>
      </c>
      <c r="P50" s="39">
        <f t="shared" si="9"/>
        <v>882</v>
      </c>
      <c r="Q50" s="204">
        <v>9</v>
      </c>
      <c r="R50" s="40">
        <f t="shared" si="10"/>
        <v>9</v>
      </c>
      <c r="S50" s="34">
        <f>SUM(R50,P50,J50,F50)</f>
        <v>1869</v>
      </c>
    </row>
    <row r="51" spans="1:19" ht="32.25" thickBot="1">
      <c r="A51" s="47" t="s">
        <v>53</v>
      </c>
      <c r="B51" s="48">
        <f>B28-(B48+B49+B50)</f>
        <v>641</v>
      </c>
      <c r="C51" s="48">
        <f aca="true" t="shared" si="14" ref="C51:S51">C28-(C48+C49+C50)</f>
        <v>266</v>
      </c>
      <c r="D51" s="48">
        <f t="shared" si="14"/>
        <v>259</v>
      </c>
      <c r="E51" s="48">
        <f t="shared" si="14"/>
        <v>1476</v>
      </c>
      <c r="F51" s="48">
        <f t="shared" si="14"/>
        <v>2642</v>
      </c>
      <c r="G51" s="48">
        <f t="shared" si="14"/>
        <v>791</v>
      </c>
      <c r="H51" s="48">
        <f t="shared" si="14"/>
        <v>1096</v>
      </c>
      <c r="I51" s="48">
        <f t="shared" si="14"/>
        <v>1170</v>
      </c>
      <c r="J51" s="48">
        <f t="shared" si="14"/>
        <v>3057</v>
      </c>
      <c r="K51" s="48">
        <f t="shared" si="14"/>
        <v>793</v>
      </c>
      <c r="L51" s="48">
        <f t="shared" si="14"/>
        <v>724</v>
      </c>
      <c r="M51" s="48">
        <f t="shared" si="14"/>
        <v>1043</v>
      </c>
      <c r="N51" s="48">
        <f t="shared" si="14"/>
        <v>651</v>
      </c>
      <c r="O51" s="48">
        <f t="shared" si="14"/>
        <v>940</v>
      </c>
      <c r="P51" s="48">
        <f t="shared" si="14"/>
        <v>4151</v>
      </c>
      <c r="Q51" s="48">
        <f t="shared" si="14"/>
        <v>132</v>
      </c>
      <c r="R51" s="48">
        <f t="shared" si="14"/>
        <v>132</v>
      </c>
      <c r="S51" s="48">
        <f t="shared" si="14"/>
        <v>9982</v>
      </c>
    </row>
    <row r="52" spans="1:19" ht="19.5" thickBot="1">
      <c r="A52" s="24" t="s">
        <v>15</v>
      </c>
      <c r="B52" s="104">
        <f>(B34+B35)/B29*100</f>
        <v>60.08230452674898</v>
      </c>
      <c r="C52" s="112">
        <f aca="true" t="shared" si="15" ref="C52:S52">(C34+C35)/C29*100</f>
        <v>46.99248120300752</v>
      </c>
      <c r="D52" s="106">
        <f t="shared" si="15"/>
        <v>53.90334572490706</v>
      </c>
      <c r="E52" s="106">
        <f t="shared" si="15"/>
        <v>62.005457025920876</v>
      </c>
      <c r="F52" s="106">
        <f t="shared" si="15"/>
        <v>59.23076923076923</v>
      </c>
      <c r="G52" s="112">
        <f t="shared" si="15"/>
        <v>51.35453474676089</v>
      </c>
      <c r="H52" s="112">
        <f t="shared" si="15"/>
        <v>42.25721784776903</v>
      </c>
      <c r="I52" s="112">
        <f t="shared" si="15"/>
        <v>42.49201277955272</v>
      </c>
      <c r="J52" s="112">
        <f t="shared" si="15"/>
        <v>44.72872996300863</v>
      </c>
      <c r="K52" s="112">
        <f t="shared" si="15"/>
        <v>42.59887005649718</v>
      </c>
      <c r="L52" s="112">
        <f t="shared" si="15"/>
        <v>51.78571428571429</v>
      </c>
      <c r="M52" s="112">
        <f t="shared" si="15"/>
        <v>51.75023651844843</v>
      </c>
      <c r="N52" s="112">
        <f t="shared" si="15"/>
        <v>36.1794500723589</v>
      </c>
      <c r="O52" s="112">
        <f t="shared" si="15"/>
        <v>41.86507936507937</v>
      </c>
      <c r="P52" s="106">
        <f t="shared" si="15"/>
        <v>45.24293785310734</v>
      </c>
      <c r="Q52" s="106">
        <f t="shared" si="15"/>
        <v>3.546099290780142</v>
      </c>
      <c r="R52" s="106">
        <f t="shared" si="15"/>
        <v>3.546099290780142</v>
      </c>
      <c r="S52" s="106">
        <f t="shared" si="15"/>
        <v>48.14990512333966</v>
      </c>
    </row>
    <row r="53" spans="1:19" ht="19.5" thickBot="1">
      <c r="A53" s="25" t="s">
        <v>43</v>
      </c>
      <c r="B53" s="112">
        <f aca="true" t="shared" si="16" ref="B53:S53">(B29-B37)/B29*100</f>
        <v>99.72565157750343</v>
      </c>
      <c r="C53" s="112">
        <f t="shared" si="16"/>
        <v>100</v>
      </c>
      <c r="D53" s="112">
        <f t="shared" si="16"/>
        <v>93.68029739776952</v>
      </c>
      <c r="E53" s="112">
        <f t="shared" si="16"/>
        <v>100</v>
      </c>
      <c r="F53" s="106">
        <f t="shared" si="16"/>
        <v>99.30402930402931</v>
      </c>
      <c r="G53" s="106">
        <f t="shared" si="16"/>
        <v>97.52650176678446</v>
      </c>
      <c r="H53" s="106">
        <f t="shared" si="16"/>
        <v>97.9002624671916</v>
      </c>
      <c r="I53" s="106">
        <f t="shared" si="16"/>
        <v>98.08306709265176</v>
      </c>
      <c r="J53" s="106">
        <f t="shared" si="16"/>
        <v>97.87299630086314</v>
      </c>
      <c r="K53" s="106">
        <f t="shared" si="16"/>
        <v>98.64406779661017</v>
      </c>
      <c r="L53" s="106">
        <f t="shared" si="16"/>
        <v>97.95918367346938</v>
      </c>
      <c r="M53" s="106">
        <f t="shared" si="16"/>
        <v>99.71617786187322</v>
      </c>
      <c r="N53" s="106">
        <f t="shared" si="16"/>
        <v>95.80318379160637</v>
      </c>
      <c r="O53" s="106">
        <f t="shared" si="16"/>
        <v>97.71825396825396</v>
      </c>
      <c r="P53" s="106">
        <f t="shared" si="16"/>
        <v>98.12429378531074</v>
      </c>
      <c r="Q53" s="106">
        <f t="shared" si="16"/>
        <v>99.29078014184397</v>
      </c>
      <c r="R53" s="106">
        <f t="shared" si="16"/>
        <v>99.29078014184397</v>
      </c>
      <c r="S53" s="106">
        <f t="shared" si="16"/>
        <v>98.36812144212523</v>
      </c>
    </row>
    <row r="54" spans="1:19" ht="33" thickBot="1">
      <c r="A54" s="25" t="s">
        <v>19</v>
      </c>
      <c r="B54" s="112">
        <f>B36/B29*100</f>
        <v>9.053497942386832</v>
      </c>
      <c r="C54" s="106">
        <f>C36/C29*100</f>
        <v>4.887218045112782</v>
      </c>
      <c r="D54" s="112">
        <f aca="true" t="shared" si="17" ref="D54:S54">D36/D29*100</f>
        <v>9.66542750929368</v>
      </c>
      <c r="E54" s="112">
        <f t="shared" si="17"/>
        <v>6.616643929058663</v>
      </c>
      <c r="F54" s="106">
        <f t="shared" si="17"/>
        <v>7.3992673992674</v>
      </c>
      <c r="G54" s="106">
        <f t="shared" si="17"/>
        <v>7.656065959952886</v>
      </c>
      <c r="H54" s="106">
        <f t="shared" si="17"/>
        <v>5.16185476815398</v>
      </c>
      <c r="I54" s="175">
        <f t="shared" si="17"/>
        <v>9.584664536741213</v>
      </c>
      <c r="J54" s="106">
        <f t="shared" si="17"/>
        <v>7.52157829839704</v>
      </c>
      <c r="K54" s="178">
        <f t="shared" si="17"/>
        <v>4.1807909604519775</v>
      </c>
      <c r="L54" s="106">
        <f t="shared" si="17"/>
        <v>7.270408163265306</v>
      </c>
      <c r="M54" s="106">
        <f t="shared" si="17"/>
        <v>5.581835383159887</v>
      </c>
      <c r="N54" s="106">
        <f t="shared" si="17"/>
        <v>5.065123010130246</v>
      </c>
      <c r="O54" s="106">
        <f t="shared" si="17"/>
        <v>4.067460317460317</v>
      </c>
      <c r="P54" s="106">
        <f t="shared" si="17"/>
        <v>5.175141242937853</v>
      </c>
      <c r="Q54" s="106">
        <f t="shared" si="17"/>
        <v>2.127659574468085</v>
      </c>
      <c r="R54" s="106">
        <f t="shared" si="17"/>
        <v>2.127659574468085</v>
      </c>
      <c r="S54" s="106">
        <f t="shared" si="17"/>
        <v>6.432637571157496</v>
      </c>
    </row>
    <row r="55" spans="1:19" ht="48" thickBot="1">
      <c r="A55" s="26" t="s">
        <v>18</v>
      </c>
      <c r="B55" s="107">
        <f>(B48+B49+B50)/B28*100</f>
        <v>21.829268292682926</v>
      </c>
      <c r="C55" s="107">
        <f aca="true" t="shared" si="18" ref="C55:S55">(C48+C49+C50)/C28*100</f>
        <v>0</v>
      </c>
      <c r="D55" s="107">
        <f t="shared" si="18"/>
        <v>19.0625</v>
      </c>
      <c r="E55" s="107">
        <f t="shared" si="18"/>
        <v>10.382513661202186</v>
      </c>
      <c r="F55" s="179">
        <f t="shared" si="18"/>
        <v>13.462168358991155</v>
      </c>
      <c r="G55" s="107">
        <f t="shared" si="18"/>
        <v>20.502512562814072</v>
      </c>
      <c r="H55" s="107">
        <f t="shared" si="18"/>
        <v>17.157974300831444</v>
      </c>
      <c r="I55" s="176">
        <f t="shared" si="18"/>
        <v>19.587628865979383</v>
      </c>
      <c r="J55" s="179">
        <f t="shared" si="18"/>
        <v>18.97694142592102</v>
      </c>
      <c r="K55" s="107">
        <f t="shared" si="18"/>
        <v>22.331047992164542</v>
      </c>
      <c r="L55" s="107">
        <f t="shared" si="18"/>
        <v>21.898597626752967</v>
      </c>
      <c r="M55" s="107">
        <f t="shared" si="18"/>
        <v>14.508196721311476</v>
      </c>
      <c r="N55" s="107">
        <f t="shared" si="18"/>
        <v>18.523153942428035</v>
      </c>
      <c r="O55" s="107">
        <f t="shared" si="18"/>
        <v>17.975567190226876</v>
      </c>
      <c r="P55" s="107">
        <f t="shared" si="18"/>
        <v>18.814785840015645</v>
      </c>
      <c r="Q55" s="107">
        <f t="shared" si="18"/>
        <v>6.382978723404255</v>
      </c>
      <c r="R55" s="107">
        <f t="shared" si="18"/>
        <v>6.382978723404255</v>
      </c>
      <c r="S55" s="107">
        <f t="shared" si="18"/>
        <v>17.367549668874172</v>
      </c>
    </row>
    <row r="56" spans="1:19" ht="16.5" thickBot="1">
      <c r="A56" s="25" t="s">
        <v>16</v>
      </c>
      <c r="B56" s="107">
        <f>B49/B28*100</f>
        <v>1.8292682926829267</v>
      </c>
      <c r="C56" s="107">
        <f aca="true" t="shared" si="19" ref="C56:S56">C49/C28*100</f>
        <v>0</v>
      </c>
      <c r="D56" s="107">
        <f t="shared" si="19"/>
        <v>1.875</v>
      </c>
      <c r="E56" s="107">
        <f t="shared" si="19"/>
        <v>1.0321797207043109</v>
      </c>
      <c r="F56" s="179">
        <f t="shared" si="19"/>
        <v>1.2446773665247297</v>
      </c>
      <c r="G56" s="107">
        <f t="shared" si="19"/>
        <v>1.809045226130653</v>
      </c>
      <c r="H56" s="107">
        <f t="shared" si="19"/>
        <v>1.1337868480725624</v>
      </c>
      <c r="I56" s="176">
        <f t="shared" si="19"/>
        <v>2.9553264604810994</v>
      </c>
      <c r="J56" s="179">
        <f t="shared" si="19"/>
        <v>2.014312218393851</v>
      </c>
      <c r="K56" s="107">
        <f t="shared" si="19"/>
        <v>1.762977473065622</v>
      </c>
      <c r="L56" s="107">
        <f t="shared" si="19"/>
        <v>1.6181229773462782</v>
      </c>
      <c r="M56" s="107">
        <f t="shared" si="19"/>
        <v>0.819672131147541</v>
      </c>
      <c r="N56" s="107">
        <f t="shared" si="19"/>
        <v>1.5018773466833542</v>
      </c>
      <c r="O56" s="107">
        <f t="shared" si="19"/>
        <v>0.6108202443280977</v>
      </c>
      <c r="P56" s="107">
        <f t="shared" si="19"/>
        <v>1.2125953451985134</v>
      </c>
      <c r="Q56" s="107">
        <f t="shared" si="19"/>
        <v>0</v>
      </c>
      <c r="R56" s="107">
        <f t="shared" si="19"/>
        <v>0</v>
      </c>
      <c r="S56" s="107">
        <f t="shared" si="19"/>
        <v>1.456953642384106</v>
      </c>
    </row>
    <row r="57" spans="1:19" ht="15.75" customHeight="1" thickBot="1">
      <c r="A57" s="26" t="s">
        <v>20</v>
      </c>
      <c r="B57" s="107">
        <f>B38/B28*100</f>
        <v>0.24390243902439024</v>
      </c>
      <c r="C57" s="107">
        <f aca="true" t="shared" si="20" ref="C57:S57">C38/C28*100</f>
        <v>0</v>
      </c>
      <c r="D57" s="107">
        <f t="shared" si="20"/>
        <v>0</v>
      </c>
      <c r="E57" s="107">
        <f t="shared" si="20"/>
        <v>0.6678809957498483</v>
      </c>
      <c r="F57" s="179">
        <f t="shared" si="20"/>
        <v>0.4258106780216181</v>
      </c>
      <c r="G57" s="107">
        <f t="shared" si="20"/>
        <v>0.20100502512562815</v>
      </c>
      <c r="H57" s="107">
        <f t="shared" si="20"/>
        <v>0.5291005291005291</v>
      </c>
      <c r="I57" s="176">
        <f t="shared" si="20"/>
        <v>0.3436426116838488</v>
      </c>
      <c r="J57" s="179">
        <f t="shared" si="20"/>
        <v>0.3710575139146568</v>
      </c>
      <c r="K57" s="107">
        <f t="shared" si="20"/>
        <v>0.3917727717923604</v>
      </c>
      <c r="L57" s="107">
        <f t="shared" si="20"/>
        <v>0.2157497303128371</v>
      </c>
      <c r="M57" s="107">
        <f t="shared" si="20"/>
        <v>0.32786885245901637</v>
      </c>
      <c r="N57" s="107">
        <f t="shared" si="20"/>
        <v>0</v>
      </c>
      <c r="O57" s="107">
        <f t="shared" si="20"/>
        <v>0.34904013961605584</v>
      </c>
      <c r="P57" s="107">
        <f t="shared" si="20"/>
        <v>0.27381185214159987</v>
      </c>
      <c r="Q57" s="107">
        <f t="shared" si="20"/>
        <v>0</v>
      </c>
      <c r="R57" s="107">
        <f t="shared" si="20"/>
        <v>0</v>
      </c>
      <c r="S57" s="107">
        <f t="shared" si="20"/>
        <v>0.3394039735099338</v>
      </c>
    </row>
    <row r="58" spans="1:19" ht="16.5" thickBot="1">
      <c r="A58" s="27" t="s">
        <v>17</v>
      </c>
      <c r="B58" s="108">
        <f>B28-B12</f>
        <v>3</v>
      </c>
      <c r="C58" s="108">
        <f aca="true" t="shared" si="21" ref="C58:S58">C28-C12</f>
        <v>-7</v>
      </c>
      <c r="D58" s="108">
        <f t="shared" si="21"/>
        <v>26</v>
      </c>
      <c r="E58" s="108">
        <f t="shared" si="21"/>
        <v>-13</v>
      </c>
      <c r="F58" s="180">
        <f t="shared" si="21"/>
        <v>9</v>
      </c>
      <c r="G58" s="108">
        <f t="shared" si="21"/>
        <v>-2</v>
      </c>
      <c r="H58" s="108">
        <f t="shared" si="21"/>
        <v>-1</v>
      </c>
      <c r="I58" s="177">
        <f t="shared" si="21"/>
        <v>-15</v>
      </c>
      <c r="J58" s="180">
        <f t="shared" si="21"/>
        <v>-18</v>
      </c>
      <c r="K58" s="108">
        <f t="shared" si="21"/>
        <v>-12</v>
      </c>
      <c r="L58" s="108">
        <f t="shared" si="21"/>
        <v>4</v>
      </c>
      <c r="M58" s="108">
        <f t="shared" si="21"/>
        <v>-7</v>
      </c>
      <c r="N58" s="108">
        <f t="shared" si="21"/>
        <v>-19</v>
      </c>
      <c r="O58" s="108">
        <f t="shared" si="21"/>
        <v>-5</v>
      </c>
      <c r="P58" s="108">
        <f t="shared" si="21"/>
        <v>-39</v>
      </c>
      <c r="Q58" s="108">
        <f t="shared" si="21"/>
        <v>-49</v>
      </c>
      <c r="R58" s="108">
        <f t="shared" si="21"/>
        <v>-49</v>
      </c>
      <c r="S58" s="108">
        <f t="shared" si="21"/>
        <v>-97</v>
      </c>
    </row>
    <row r="60" spans="2:21" ht="12.75">
      <c r="B60" s="196">
        <f>B35/B29*100</f>
        <v>6.172839506172839</v>
      </c>
      <c r="C60" s="196">
        <f aca="true" t="shared" si="22" ref="C60:U60">C35/C29*100</f>
        <v>3.3834586466165413</v>
      </c>
      <c r="D60" s="196">
        <f t="shared" si="22"/>
        <v>8.178438661710038</v>
      </c>
      <c r="E60" s="196">
        <f t="shared" si="22"/>
        <v>11.050477489768076</v>
      </c>
      <c r="F60" s="196">
        <f t="shared" si="22"/>
        <v>8.717948717948717</v>
      </c>
      <c r="G60" s="196">
        <f t="shared" si="22"/>
        <v>6.007067137809187</v>
      </c>
      <c r="H60" s="196">
        <f t="shared" si="22"/>
        <v>4.111986001749781</v>
      </c>
      <c r="I60" s="196">
        <f t="shared" si="22"/>
        <v>5.031948881789138</v>
      </c>
      <c r="J60" s="196">
        <f t="shared" si="22"/>
        <v>4.963008631319359</v>
      </c>
      <c r="K60" s="196">
        <f t="shared" si="22"/>
        <v>4.1807909604519775</v>
      </c>
      <c r="L60" s="196">
        <f t="shared" si="22"/>
        <v>8.16326530612245</v>
      </c>
      <c r="M60" s="196">
        <f t="shared" si="22"/>
        <v>8.609271523178808</v>
      </c>
      <c r="N60" s="196">
        <f t="shared" si="22"/>
        <v>3.61794500723589</v>
      </c>
      <c r="O60" s="196">
        <f t="shared" si="22"/>
        <v>3.1746031746031744</v>
      </c>
      <c r="P60" s="196">
        <f t="shared" si="22"/>
        <v>5.627118644067797</v>
      </c>
      <c r="Q60" s="196">
        <f t="shared" si="22"/>
        <v>0</v>
      </c>
      <c r="R60" s="196">
        <f t="shared" si="22"/>
        <v>0</v>
      </c>
      <c r="S60" s="196">
        <f t="shared" si="22"/>
        <v>6.148007590132827</v>
      </c>
      <c r="T60" s="196" t="e">
        <f t="shared" si="22"/>
        <v>#DIV/0!</v>
      </c>
      <c r="U60" s="196" t="e">
        <f t="shared" si="22"/>
        <v>#DIV/0!</v>
      </c>
    </row>
    <row r="62" spans="2:21" ht="12.75">
      <c r="B62" s="196">
        <f>B36/B29*100</f>
        <v>9.053497942386832</v>
      </c>
      <c r="C62" s="196">
        <f aca="true" t="shared" si="23" ref="C62:U62">C36/C29*100</f>
        <v>4.887218045112782</v>
      </c>
      <c r="D62" s="196">
        <f t="shared" si="23"/>
        <v>9.66542750929368</v>
      </c>
      <c r="E62" s="196">
        <f t="shared" si="23"/>
        <v>6.616643929058663</v>
      </c>
      <c r="F62" s="196">
        <f t="shared" si="23"/>
        <v>7.3992673992674</v>
      </c>
      <c r="G62" s="196">
        <f t="shared" si="23"/>
        <v>7.656065959952886</v>
      </c>
      <c r="H62" s="196">
        <f t="shared" si="23"/>
        <v>5.16185476815398</v>
      </c>
      <c r="I62" s="196">
        <f t="shared" si="23"/>
        <v>9.584664536741213</v>
      </c>
      <c r="J62" s="196">
        <f t="shared" si="23"/>
        <v>7.52157829839704</v>
      </c>
      <c r="K62" s="196">
        <f t="shared" si="23"/>
        <v>4.1807909604519775</v>
      </c>
      <c r="L62" s="196">
        <f t="shared" si="23"/>
        <v>7.270408163265306</v>
      </c>
      <c r="M62" s="196">
        <f t="shared" si="23"/>
        <v>5.581835383159887</v>
      </c>
      <c r="N62" s="196">
        <f t="shared" si="23"/>
        <v>5.065123010130246</v>
      </c>
      <c r="O62" s="196">
        <f t="shared" si="23"/>
        <v>4.067460317460317</v>
      </c>
      <c r="P62" s="196">
        <f t="shared" si="23"/>
        <v>5.175141242937853</v>
      </c>
      <c r="Q62" s="196">
        <f t="shared" si="23"/>
        <v>2.127659574468085</v>
      </c>
      <c r="R62" s="196">
        <f t="shared" si="23"/>
        <v>2.127659574468085</v>
      </c>
      <c r="S62" s="196">
        <f t="shared" si="23"/>
        <v>6.432637571157496</v>
      </c>
      <c r="T62" s="196" t="e">
        <f t="shared" si="23"/>
        <v>#DIV/0!</v>
      </c>
      <c r="U62" s="196" t="e">
        <f t="shared" si="23"/>
        <v>#DIV/0!</v>
      </c>
    </row>
  </sheetData>
  <sheetProtection/>
  <mergeCells count="8">
    <mergeCell ref="Q3:R3"/>
    <mergeCell ref="S3:S4"/>
    <mergeCell ref="A10:S10"/>
    <mergeCell ref="A6:S6"/>
    <mergeCell ref="A1:S1"/>
    <mergeCell ref="B3:F3"/>
    <mergeCell ref="G3:J3"/>
    <mergeCell ref="K3:P3"/>
  </mergeCells>
  <printOptions/>
  <pageMargins left="0.7874015748031497" right="0.1968503937007874" top="0.1968503937007874" bottom="0.1968503937007874" header="0" footer="0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view="pageBreakPreview" zoomScale="70" zoomScaleNormal="80" zoomScaleSheetLayoutView="70" zoomScalePageLayoutView="0" workbookViewId="0" topLeftCell="A1">
      <selection activeCell="X10" sqref="X10"/>
    </sheetView>
  </sheetViews>
  <sheetFormatPr defaultColWidth="9.00390625" defaultRowHeight="12.75"/>
  <cols>
    <col min="1" max="1" width="43.375" style="0" customWidth="1"/>
    <col min="2" max="3" width="7.75390625" style="1" bestFit="1" customWidth="1"/>
    <col min="4" max="4" width="9.125" style="1" bestFit="1" customWidth="1"/>
    <col min="5" max="5" width="7.875" style="1" bestFit="1" customWidth="1"/>
    <col min="6" max="7" width="7.75390625" style="1" bestFit="1" customWidth="1"/>
    <col min="8" max="8" width="7.875" style="1" bestFit="1" customWidth="1"/>
    <col min="9" max="10" width="7.75390625" style="1" bestFit="1" customWidth="1"/>
    <col min="11" max="18" width="7.75390625" style="0" bestFit="1" customWidth="1"/>
    <col min="19" max="19" width="7.75390625" style="0" customWidth="1"/>
    <col min="20" max="20" width="11.75390625" style="0" bestFit="1" customWidth="1"/>
    <col min="21" max="21" width="10.125" style="0" bestFit="1" customWidth="1"/>
  </cols>
  <sheetData>
    <row r="1" spans="1:21" ht="18.75">
      <c r="A1" s="219" t="s">
        <v>79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21" ht="12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58.5" customHeight="1" thickBot="1">
      <c r="A3" s="3"/>
      <c r="B3" s="208" t="s">
        <v>45</v>
      </c>
      <c r="C3" s="220"/>
      <c r="D3" s="220"/>
      <c r="E3" s="221"/>
      <c r="F3" s="208" t="s">
        <v>46</v>
      </c>
      <c r="G3" s="220"/>
      <c r="H3" s="221"/>
      <c r="I3" s="208" t="s">
        <v>47</v>
      </c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10" t="s">
        <v>50</v>
      </c>
    </row>
    <row r="4" spans="1:21" ht="16.5" thickBot="1">
      <c r="A4" s="4"/>
      <c r="B4" s="5">
        <v>6</v>
      </c>
      <c r="C4" s="5">
        <v>45</v>
      </c>
      <c r="D4" s="5">
        <v>95</v>
      </c>
      <c r="E4" s="6" t="s">
        <v>14</v>
      </c>
      <c r="F4" s="7">
        <v>26</v>
      </c>
      <c r="G4" s="5">
        <v>89</v>
      </c>
      <c r="H4" s="6" t="s">
        <v>14</v>
      </c>
      <c r="I4" s="7">
        <v>10</v>
      </c>
      <c r="J4" s="7">
        <v>12</v>
      </c>
      <c r="K4" s="7">
        <v>17</v>
      </c>
      <c r="L4" s="7">
        <v>20</v>
      </c>
      <c r="M4" s="7">
        <v>51</v>
      </c>
      <c r="N4" s="7">
        <v>55</v>
      </c>
      <c r="O4" s="7">
        <v>60</v>
      </c>
      <c r="P4" s="7">
        <v>61</v>
      </c>
      <c r="Q4" s="7">
        <v>85</v>
      </c>
      <c r="R4" s="7">
        <v>100</v>
      </c>
      <c r="S4" s="207" t="s">
        <v>80</v>
      </c>
      <c r="T4" s="8" t="s">
        <v>14</v>
      </c>
      <c r="U4" s="211"/>
    </row>
    <row r="5" spans="1:21" s="113" customFormat="1" ht="31.5">
      <c r="A5" s="54" t="s">
        <v>73</v>
      </c>
      <c r="B5" s="109">
        <f>B7+B8+B9</f>
        <v>669</v>
      </c>
      <c r="C5" s="109">
        <f aca="true" t="shared" si="0" ref="C5:S5">C7+C8+C9</f>
        <v>1269</v>
      </c>
      <c r="D5" s="109">
        <f t="shared" si="0"/>
        <v>422</v>
      </c>
      <c r="E5" s="77">
        <f>SUM(B5:D5)</f>
        <v>2360</v>
      </c>
      <c r="F5" s="109">
        <f t="shared" si="0"/>
        <v>569</v>
      </c>
      <c r="G5" s="109">
        <f t="shared" si="0"/>
        <v>1221</v>
      </c>
      <c r="H5" s="77">
        <f>SUM(F5:G5)</f>
        <v>1790</v>
      </c>
      <c r="I5" s="109">
        <f t="shared" si="0"/>
        <v>660</v>
      </c>
      <c r="J5" s="109">
        <f t="shared" si="0"/>
        <v>869</v>
      </c>
      <c r="K5" s="109">
        <f t="shared" si="0"/>
        <v>1232</v>
      </c>
      <c r="L5" s="109">
        <f t="shared" si="0"/>
        <v>986</v>
      </c>
      <c r="M5" s="109">
        <f t="shared" si="0"/>
        <v>566</v>
      </c>
      <c r="N5" s="109">
        <f t="shared" si="0"/>
        <v>976</v>
      </c>
      <c r="O5" s="109">
        <f t="shared" si="0"/>
        <v>847</v>
      </c>
      <c r="P5" s="109">
        <f t="shared" si="0"/>
        <v>961</v>
      </c>
      <c r="Q5" s="109">
        <f t="shared" si="0"/>
        <v>1188</v>
      </c>
      <c r="R5" s="109">
        <f t="shared" si="0"/>
        <v>1470</v>
      </c>
      <c r="S5" s="109">
        <f t="shared" si="0"/>
        <v>57</v>
      </c>
      <c r="T5" s="77">
        <f>SUM(I5:S5)</f>
        <v>9812</v>
      </c>
      <c r="U5" s="78">
        <f>SUM(T5,H5,E5)</f>
        <v>13962</v>
      </c>
    </row>
    <row r="6" spans="1:21" s="113" customFormat="1" ht="14.25" thickBot="1">
      <c r="A6" s="215" t="s">
        <v>35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8"/>
    </row>
    <row r="7" spans="1:21" s="113" customFormat="1" ht="20.25" thickBot="1">
      <c r="A7" s="12" t="s">
        <v>32</v>
      </c>
      <c r="B7" s="55">
        <v>661</v>
      </c>
      <c r="C7" s="56">
        <v>1269</v>
      </c>
      <c r="D7" s="56">
        <v>422</v>
      </c>
      <c r="E7" s="32">
        <f>SUM(B7:D7)</f>
        <v>2352</v>
      </c>
      <c r="F7" s="55">
        <v>566</v>
      </c>
      <c r="G7" s="55">
        <v>1221</v>
      </c>
      <c r="H7" s="32">
        <f>SUM(F7:G7)</f>
        <v>1787</v>
      </c>
      <c r="I7" s="55">
        <v>659</v>
      </c>
      <c r="J7" s="55">
        <v>863</v>
      </c>
      <c r="K7" s="55">
        <v>1228</v>
      </c>
      <c r="L7" s="55">
        <v>985</v>
      </c>
      <c r="M7" s="55">
        <v>563</v>
      </c>
      <c r="N7" s="55">
        <v>964</v>
      </c>
      <c r="O7" s="55">
        <v>847</v>
      </c>
      <c r="P7" s="55">
        <v>913</v>
      </c>
      <c r="Q7" s="55">
        <v>1187</v>
      </c>
      <c r="R7" s="55">
        <v>1470</v>
      </c>
      <c r="S7" s="59">
        <v>56</v>
      </c>
      <c r="T7" s="32">
        <f>SUM(I7:S7)</f>
        <v>9735</v>
      </c>
      <c r="U7" s="34">
        <f>SUM(T7,H7,E7)</f>
        <v>13874</v>
      </c>
    </row>
    <row r="8" spans="1:21" s="113" customFormat="1" ht="20.25" thickBot="1">
      <c r="A8" s="12" t="s">
        <v>34</v>
      </c>
      <c r="B8" s="55">
        <v>6</v>
      </c>
      <c r="C8" s="56"/>
      <c r="D8" s="56"/>
      <c r="E8" s="32">
        <f>SUM(B8:D8)</f>
        <v>6</v>
      </c>
      <c r="F8" s="55">
        <v>3</v>
      </c>
      <c r="G8" s="55"/>
      <c r="H8" s="32">
        <f>SUM(F8:G8)</f>
        <v>3</v>
      </c>
      <c r="I8" s="55">
        <v>1</v>
      </c>
      <c r="J8" s="55">
        <v>6</v>
      </c>
      <c r="K8" s="55">
        <v>4</v>
      </c>
      <c r="L8" s="55">
        <v>1</v>
      </c>
      <c r="M8" s="55">
        <v>3</v>
      </c>
      <c r="N8" s="55">
        <v>11</v>
      </c>
      <c r="O8" s="55"/>
      <c r="P8" s="55">
        <v>44</v>
      </c>
      <c r="Q8" s="55">
        <v>1</v>
      </c>
      <c r="R8" s="55"/>
      <c r="S8" s="59">
        <v>1</v>
      </c>
      <c r="T8" s="32">
        <f>SUM(I8:S8)</f>
        <v>72</v>
      </c>
      <c r="U8" s="34">
        <f>SUM(T8,H8,E8)</f>
        <v>81</v>
      </c>
    </row>
    <row r="9" spans="1:21" s="113" customFormat="1" ht="20.25" thickBot="1">
      <c r="A9" s="37" t="s">
        <v>33</v>
      </c>
      <c r="B9" s="57">
        <v>2</v>
      </c>
      <c r="C9" s="58"/>
      <c r="D9" s="58"/>
      <c r="E9" s="39">
        <f>SUM(B9:D9)</f>
        <v>2</v>
      </c>
      <c r="F9" s="57"/>
      <c r="G9" s="57"/>
      <c r="H9" s="39">
        <f>SUM(F9:G9)</f>
        <v>0</v>
      </c>
      <c r="I9" s="57"/>
      <c r="J9" s="57"/>
      <c r="K9" s="57"/>
      <c r="L9" s="57"/>
      <c r="M9" s="57"/>
      <c r="N9" s="57">
        <v>1</v>
      </c>
      <c r="O9" s="57"/>
      <c r="P9" s="57">
        <v>4</v>
      </c>
      <c r="Q9" s="57"/>
      <c r="R9" s="57"/>
      <c r="S9" s="60"/>
      <c r="T9" s="32">
        <f>SUM(I9:S9)</f>
        <v>5</v>
      </c>
      <c r="U9" s="34">
        <f>SUM(T9,H9,E9)</f>
        <v>7</v>
      </c>
    </row>
    <row r="10" spans="1:21" s="113" customFormat="1" ht="14.25" thickBot="1">
      <c r="A10" s="212" t="s">
        <v>44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4"/>
    </row>
    <row r="11" spans="1:21" s="113" customFormat="1" ht="20.25" thickBot="1">
      <c r="A11" s="13" t="s">
        <v>0</v>
      </c>
      <c r="B11" s="97">
        <v>29</v>
      </c>
      <c r="C11" s="98">
        <v>50</v>
      </c>
      <c r="D11" s="98">
        <v>21</v>
      </c>
      <c r="E11" s="43">
        <f>SUM(B11:D11)</f>
        <v>100</v>
      </c>
      <c r="F11" s="97">
        <v>22</v>
      </c>
      <c r="G11" s="97">
        <v>48</v>
      </c>
      <c r="H11" s="43">
        <f>SUM(F11:G11)</f>
        <v>70</v>
      </c>
      <c r="I11" s="97">
        <v>30</v>
      </c>
      <c r="J11" s="97"/>
      <c r="K11" s="97">
        <v>52</v>
      </c>
      <c r="L11" s="97">
        <v>38</v>
      </c>
      <c r="M11" s="97">
        <v>24</v>
      </c>
      <c r="N11" s="97">
        <v>44</v>
      </c>
      <c r="O11" s="97">
        <v>34</v>
      </c>
      <c r="P11" s="97">
        <v>35</v>
      </c>
      <c r="Q11" s="97">
        <v>45</v>
      </c>
      <c r="R11" s="97">
        <v>55</v>
      </c>
      <c r="S11" s="99">
        <v>4</v>
      </c>
      <c r="T11" s="43">
        <f>SUM(I11:S11)</f>
        <v>361</v>
      </c>
      <c r="U11" s="45">
        <f>SUM(T11,H11,E11)</f>
        <v>531</v>
      </c>
    </row>
    <row r="12" spans="1:21" s="113" customFormat="1" ht="20.25" thickBot="1">
      <c r="A12" s="14" t="s">
        <v>69</v>
      </c>
      <c r="B12" s="55">
        <v>682</v>
      </c>
      <c r="C12" s="56">
        <v>1270</v>
      </c>
      <c r="D12" s="56">
        <v>427</v>
      </c>
      <c r="E12" s="32">
        <f>SUM(B12:D12)</f>
        <v>2379</v>
      </c>
      <c r="F12" s="55">
        <v>569</v>
      </c>
      <c r="G12" s="55">
        <v>1227</v>
      </c>
      <c r="H12" s="32">
        <f>SUM(F12:G12)</f>
        <v>1796</v>
      </c>
      <c r="I12" s="55">
        <v>664</v>
      </c>
      <c r="J12" s="55">
        <v>859</v>
      </c>
      <c r="K12" s="55">
        <v>1231</v>
      </c>
      <c r="L12" s="55">
        <v>984</v>
      </c>
      <c r="M12" s="55">
        <v>557</v>
      </c>
      <c r="N12" s="55">
        <v>981</v>
      </c>
      <c r="O12" s="55">
        <v>847</v>
      </c>
      <c r="P12" s="55">
        <v>921</v>
      </c>
      <c r="Q12" s="55">
        <v>1189</v>
      </c>
      <c r="R12" s="55">
        <v>1467</v>
      </c>
      <c r="S12" s="59">
        <v>56</v>
      </c>
      <c r="T12" s="43">
        <f>SUM(I12:S12)</f>
        <v>9756</v>
      </c>
      <c r="U12" s="45">
        <f aca="true" t="shared" si="1" ref="U12:U51">SUM(T12,H12,E12)</f>
        <v>13931</v>
      </c>
    </row>
    <row r="13" spans="1:21" s="113" customFormat="1" ht="20.25" thickBot="1">
      <c r="A13" s="14" t="s">
        <v>23</v>
      </c>
      <c r="B13" s="55">
        <v>3</v>
      </c>
      <c r="C13" s="56">
        <v>11</v>
      </c>
      <c r="D13" s="56">
        <v>3</v>
      </c>
      <c r="E13" s="32">
        <f>SUM(B13:D13)</f>
        <v>17</v>
      </c>
      <c r="F13" s="55">
        <v>7</v>
      </c>
      <c r="G13" s="55">
        <v>8</v>
      </c>
      <c r="H13" s="32">
        <f>SUM(F13:G13)</f>
        <v>15</v>
      </c>
      <c r="I13" s="55">
        <v>18</v>
      </c>
      <c r="J13" s="55">
        <v>11</v>
      </c>
      <c r="K13" s="55">
        <v>23</v>
      </c>
      <c r="L13" s="55">
        <v>16</v>
      </c>
      <c r="M13" s="55">
        <v>15</v>
      </c>
      <c r="N13" s="55">
        <v>12</v>
      </c>
      <c r="O13" s="55">
        <v>25</v>
      </c>
      <c r="P13" s="55">
        <v>10</v>
      </c>
      <c r="Q13" s="55">
        <v>10</v>
      </c>
      <c r="R13" s="55">
        <v>31</v>
      </c>
      <c r="S13" s="59">
        <v>2</v>
      </c>
      <c r="T13" s="43">
        <f>SUM(I13:S13)</f>
        <v>173</v>
      </c>
      <c r="U13" s="45">
        <f t="shared" si="1"/>
        <v>205</v>
      </c>
    </row>
    <row r="14" spans="1:21" s="113" customFormat="1" ht="20.25" thickBot="1">
      <c r="A14" s="14" t="s">
        <v>24</v>
      </c>
      <c r="B14" s="74">
        <f>SUM(B15:B27)</f>
        <v>16</v>
      </c>
      <c r="C14" s="74">
        <f aca="true" t="shared" si="2" ref="C14:T14">SUM(C15:C27)</f>
        <v>12</v>
      </c>
      <c r="D14" s="74">
        <f t="shared" si="2"/>
        <v>8</v>
      </c>
      <c r="E14" s="74">
        <f t="shared" si="2"/>
        <v>36</v>
      </c>
      <c r="F14" s="74">
        <f t="shared" si="2"/>
        <v>8</v>
      </c>
      <c r="G14" s="74">
        <f t="shared" si="2"/>
        <v>14</v>
      </c>
      <c r="H14" s="74">
        <f t="shared" si="2"/>
        <v>22</v>
      </c>
      <c r="I14" s="74">
        <f t="shared" si="2"/>
        <v>23</v>
      </c>
      <c r="J14" s="74">
        <f t="shared" si="2"/>
        <v>7</v>
      </c>
      <c r="K14" s="74">
        <f t="shared" si="2"/>
        <v>26</v>
      </c>
      <c r="L14" s="74">
        <f t="shared" si="2"/>
        <v>15</v>
      </c>
      <c r="M14" s="74">
        <f t="shared" si="2"/>
        <v>9</v>
      </c>
      <c r="N14" s="74">
        <f t="shared" si="2"/>
        <v>29</v>
      </c>
      <c r="O14" s="74">
        <f t="shared" si="2"/>
        <v>25</v>
      </c>
      <c r="P14" s="74">
        <f t="shared" si="2"/>
        <v>18</v>
      </c>
      <c r="Q14" s="74">
        <f t="shared" si="2"/>
        <v>12</v>
      </c>
      <c r="R14" s="74">
        <f t="shared" si="2"/>
        <v>28</v>
      </c>
      <c r="S14" s="74">
        <f t="shared" si="2"/>
        <v>2</v>
      </c>
      <c r="T14" s="74">
        <f t="shared" si="2"/>
        <v>194</v>
      </c>
      <c r="U14" s="45">
        <f t="shared" si="1"/>
        <v>252</v>
      </c>
    </row>
    <row r="15" spans="1:21" s="113" customFormat="1" ht="20.25" thickBot="1">
      <c r="A15" s="15" t="s">
        <v>36</v>
      </c>
      <c r="B15" s="55">
        <v>14</v>
      </c>
      <c r="C15" s="56">
        <v>10</v>
      </c>
      <c r="D15" s="56">
        <v>5</v>
      </c>
      <c r="E15" s="32">
        <f aca="true" t="shared" si="3" ref="E15:E27">SUM(B15:D15)</f>
        <v>29</v>
      </c>
      <c r="F15" s="55">
        <v>4</v>
      </c>
      <c r="G15" s="55">
        <v>7</v>
      </c>
      <c r="H15" s="32">
        <f aca="true" t="shared" si="4" ref="H15:H27">SUM(F15:G15)</f>
        <v>11</v>
      </c>
      <c r="I15" s="55">
        <v>10</v>
      </c>
      <c r="J15" s="55">
        <v>3</v>
      </c>
      <c r="K15" s="55">
        <v>18</v>
      </c>
      <c r="L15" s="55">
        <v>7</v>
      </c>
      <c r="M15" s="55">
        <v>3</v>
      </c>
      <c r="N15" s="55">
        <v>18</v>
      </c>
      <c r="O15" s="55">
        <v>20</v>
      </c>
      <c r="P15" s="55">
        <v>6</v>
      </c>
      <c r="Q15" s="55">
        <v>3</v>
      </c>
      <c r="R15" s="55">
        <v>10</v>
      </c>
      <c r="S15" s="59">
        <v>1</v>
      </c>
      <c r="T15" s="32">
        <f>SUM(I15:S15)</f>
        <v>99</v>
      </c>
      <c r="U15" s="45">
        <f t="shared" si="1"/>
        <v>139</v>
      </c>
    </row>
    <row r="16" spans="1:21" s="113" customFormat="1" ht="20.25" thickBot="1">
      <c r="A16" s="15" t="s">
        <v>40</v>
      </c>
      <c r="B16" s="55"/>
      <c r="C16" s="56"/>
      <c r="D16" s="56"/>
      <c r="E16" s="32">
        <f t="shared" si="3"/>
        <v>0</v>
      </c>
      <c r="F16" s="55">
        <v>1</v>
      </c>
      <c r="G16" s="55">
        <v>3</v>
      </c>
      <c r="H16" s="32">
        <f t="shared" si="4"/>
        <v>4</v>
      </c>
      <c r="I16" s="55"/>
      <c r="J16" s="55"/>
      <c r="K16" s="55"/>
      <c r="L16" s="55">
        <v>1</v>
      </c>
      <c r="M16" s="55">
        <v>2</v>
      </c>
      <c r="N16" s="55">
        <v>4</v>
      </c>
      <c r="O16" s="55"/>
      <c r="P16" s="55">
        <v>2</v>
      </c>
      <c r="Q16" s="55">
        <v>2</v>
      </c>
      <c r="R16" s="55">
        <v>1</v>
      </c>
      <c r="S16" s="59"/>
      <c r="T16" s="32">
        <f aca="true" t="shared" si="5" ref="T16:T27">SUM(I16:S16)</f>
        <v>12</v>
      </c>
      <c r="U16" s="45">
        <f t="shared" si="1"/>
        <v>16</v>
      </c>
    </row>
    <row r="17" spans="1:21" s="113" customFormat="1" ht="20.25" thickBot="1">
      <c r="A17" s="15" t="s">
        <v>37</v>
      </c>
      <c r="B17" s="55">
        <v>2</v>
      </c>
      <c r="C17" s="56">
        <v>2</v>
      </c>
      <c r="D17" s="56">
        <v>3</v>
      </c>
      <c r="E17" s="32">
        <f t="shared" si="3"/>
        <v>7</v>
      </c>
      <c r="F17" s="55">
        <v>3</v>
      </c>
      <c r="G17" s="55">
        <v>4</v>
      </c>
      <c r="H17" s="32">
        <f t="shared" si="4"/>
        <v>7</v>
      </c>
      <c r="I17" s="55">
        <v>9</v>
      </c>
      <c r="J17" s="55">
        <v>3</v>
      </c>
      <c r="K17" s="55">
        <v>8</v>
      </c>
      <c r="L17" s="55">
        <v>4</v>
      </c>
      <c r="M17" s="55">
        <v>2</v>
      </c>
      <c r="N17" s="55">
        <v>7</v>
      </c>
      <c r="O17" s="55">
        <v>2</v>
      </c>
      <c r="P17" s="55">
        <v>2</v>
      </c>
      <c r="Q17" s="55">
        <v>3</v>
      </c>
      <c r="R17" s="55">
        <v>11</v>
      </c>
      <c r="S17" s="59"/>
      <c r="T17" s="32">
        <f t="shared" si="5"/>
        <v>51</v>
      </c>
      <c r="U17" s="45">
        <f t="shared" si="1"/>
        <v>65</v>
      </c>
    </row>
    <row r="18" spans="1:21" s="113" customFormat="1" ht="20.25" thickBot="1">
      <c r="A18" s="16" t="s">
        <v>8</v>
      </c>
      <c r="B18" s="55"/>
      <c r="C18" s="56"/>
      <c r="D18" s="56"/>
      <c r="E18" s="32">
        <f t="shared" si="3"/>
        <v>0</v>
      </c>
      <c r="F18" s="55"/>
      <c r="G18" s="55"/>
      <c r="H18" s="32">
        <f t="shared" si="4"/>
        <v>0</v>
      </c>
      <c r="I18" s="55"/>
      <c r="J18" s="55"/>
      <c r="K18" s="55"/>
      <c r="L18" s="55"/>
      <c r="M18" s="55"/>
      <c r="N18" s="55"/>
      <c r="O18" s="55">
        <v>1</v>
      </c>
      <c r="P18" s="55">
        <v>5</v>
      </c>
      <c r="Q18" s="55"/>
      <c r="R18" s="55"/>
      <c r="S18" s="59"/>
      <c r="T18" s="32">
        <f t="shared" si="5"/>
        <v>6</v>
      </c>
      <c r="U18" s="45">
        <f t="shared" si="1"/>
        <v>6</v>
      </c>
    </row>
    <row r="19" spans="1:21" s="113" customFormat="1" ht="19.5" customHeight="1" thickBot="1">
      <c r="A19" s="16" t="s">
        <v>38</v>
      </c>
      <c r="B19" s="55"/>
      <c r="C19" s="56"/>
      <c r="D19" s="56"/>
      <c r="E19" s="32">
        <f t="shared" si="3"/>
        <v>0</v>
      </c>
      <c r="F19" s="55"/>
      <c r="G19" s="55"/>
      <c r="H19" s="32">
        <f t="shared" si="4"/>
        <v>0</v>
      </c>
      <c r="I19" s="55"/>
      <c r="J19" s="55"/>
      <c r="K19" s="55"/>
      <c r="L19" s="55">
        <v>1</v>
      </c>
      <c r="M19" s="55"/>
      <c r="N19" s="55"/>
      <c r="O19" s="55"/>
      <c r="P19" s="55"/>
      <c r="Q19" s="55">
        <v>1</v>
      </c>
      <c r="R19" s="55">
        <v>1</v>
      </c>
      <c r="S19" s="59"/>
      <c r="T19" s="32">
        <f t="shared" si="5"/>
        <v>3</v>
      </c>
      <c r="U19" s="45">
        <f t="shared" si="1"/>
        <v>3</v>
      </c>
    </row>
    <row r="20" spans="1:21" s="113" customFormat="1" ht="20.25" thickBot="1">
      <c r="A20" s="23" t="s">
        <v>39</v>
      </c>
      <c r="B20" s="55"/>
      <c r="C20" s="56"/>
      <c r="D20" s="56"/>
      <c r="E20" s="32">
        <f t="shared" si="3"/>
        <v>0</v>
      </c>
      <c r="F20" s="55"/>
      <c r="G20" s="55"/>
      <c r="H20" s="32">
        <f t="shared" si="4"/>
        <v>0</v>
      </c>
      <c r="I20" s="55">
        <v>1</v>
      </c>
      <c r="J20" s="55"/>
      <c r="K20" s="55"/>
      <c r="L20" s="55"/>
      <c r="M20" s="55"/>
      <c r="N20" s="55"/>
      <c r="O20" s="55"/>
      <c r="P20" s="55"/>
      <c r="Q20" s="55"/>
      <c r="R20" s="55"/>
      <c r="S20" s="59"/>
      <c r="T20" s="32">
        <f t="shared" si="5"/>
        <v>1</v>
      </c>
      <c r="U20" s="45">
        <f t="shared" si="1"/>
        <v>1</v>
      </c>
    </row>
    <row r="21" spans="1:21" s="113" customFormat="1" ht="20.25" thickBot="1">
      <c r="A21" s="16" t="s">
        <v>1</v>
      </c>
      <c r="B21" s="55"/>
      <c r="C21" s="56"/>
      <c r="D21" s="56"/>
      <c r="E21" s="32">
        <f t="shared" si="3"/>
        <v>0</v>
      </c>
      <c r="F21" s="55"/>
      <c r="G21" s="55"/>
      <c r="H21" s="32">
        <f t="shared" si="4"/>
        <v>0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9"/>
      <c r="T21" s="32">
        <f t="shared" si="5"/>
        <v>0</v>
      </c>
      <c r="U21" s="45">
        <f t="shared" si="1"/>
        <v>0</v>
      </c>
    </row>
    <row r="22" spans="1:21" s="113" customFormat="1" ht="20.25" thickBot="1">
      <c r="A22" s="16" t="s">
        <v>2</v>
      </c>
      <c r="B22" s="55"/>
      <c r="C22" s="56"/>
      <c r="D22" s="56"/>
      <c r="E22" s="32">
        <f t="shared" si="3"/>
        <v>0</v>
      </c>
      <c r="F22" s="55"/>
      <c r="G22" s="55"/>
      <c r="H22" s="32">
        <f t="shared" si="4"/>
        <v>0</v>
      </c>
      <c r="I22" s="55"/>
      <c r="J22" s="55"/>
      <c r="K22" s="55"/>
      <c r="L22" s="55"/>
      <c r="M22" s="55"/>
      <c r="N22" s="55"/>
      <c r="O22" s="55"/>
      <c r="P22" s="55"/>
      <c r="Q22" s="55">
        <v>1</v>
      </c>
      <c r="R22" s="55"/>
      <c r="S22" s="59"/>
      <c r="T22" s="32">
        <f t="shared" si="5"/>
        <v>1</v>
      </c>
      <c r="U22" s="45">
        <f t="shared" si="1"/>
        <v>1</v>
      </c>
    </row>
    <row r="23" spans="1:21" s="113" customFormat="1" ht="20.25" thickBot="1">
      <c r="A23" s="16" t="s">
        <v>3</v>
      </c>
      <c r="B23" s="55"/>
      <c r="C23" s="56"/>
      <c r="D23" s="56"/>
      <c r="E23" s="32">
        <f t="shared" si="3"/>
        <v>0</v>
      </c>
      <c r="F23" s="55"/>
      <c r="G23" s="55"/>
      <c r="H23" s="32">
        <f t="shared" si="4"/>
        <v>0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9"/>
      <c r="T23" s="32">
        <f t="shared" si="5"/>
        <v>0</v>
      </c>
      <c r="U23" s="45">
        <f t="shared" si="1"/>
        <v>0</v>
      </c>
    </row>
    <row r="24" spans="1:21" s="113" customFormat="1" ht="20.25" thickBot="1">
      <c r="A24" s="16" t="s">
        <v>4</v>
      </c>
      <c r="B24" s="55"/>
      <c r="C24" s="56"/>
      <c r="D24" s="56"/>
      <c r="E24" s="32">
        <f t="shared" si="3"/>
        <v>0</v>
      </c>
      <c r="F24" s="55"/>
      <c r="G24" s="55"/>
      <c r="H24" s="32">
        <f t="shared" si="4"/>
        <v>0</v>
      </c>
      <c r="I24" s="55">
        <v>1</v>
      </c>
      <c r="J24" s="55"/>
      <c r="K24" s="55"/>
      <c r="L24" s="55"/>
      <c r="M24" s="55"/>
      <c r="N24" s="55"/>
      <c r="O24" s="55"/>
      <c r="P24" s="55"/>
      <c r="Q24" s="55">
        <v>1</v>
      </c>
      <c r="R24" s="55"/>
      <c r="S24" s="59"/>
      <c r="T24" s="32">
        <f t="shared" si="5"/>
        <v>2</v>
      </c>
      <c r="U24" s="45">
        <f t="shared" si="1"/>
        <v>2</v>
      </c>
    </row>
    <row r="25" spans="1:21" s="113" customFormat="1" ht="20.25" thickBot="1">
      <c r="A25" s="16" t="s">
        <v>11</v>
      </c>
      <c r="B25" s="55"/>
      <c r="C25" s="56"/>
      <c r="D25" s="56"/>
      <c r="E25" s="32">
        <f t="shared" si="3"/>
        <v>0</v>
      </c>
      <c r="F25" s="55"/>
      <c r="G25" s="55"/>
      <c r="H25" s="32">
        <f t="shared" si="4"/>
        <v>0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9"/>
      <c r="T25" s="32">
        <f t="shared" si="5"/>
        <v>0</v>
      </c>
      <c r="U25" s="45">
        <f t="shared" si="1"/>
        <v>0</v>
      </c>
    </row>
    <row r="26" spans="1:21" s="113" customFormat="1" ht="20.25" thickBot="1">
      <c r="A26" s="16" t="s">
        <v>25</v>
      </c>
      <c r="B26" s="55"/>
      <c r="C26" s="56"/>
      <c r="D26" s="56"/>
      <c r="E26" s="32">
        <f t="shared" si="3"/>
        <v>0</v>
      </c>
      <c r="F26" s="55"/>
      <c r="G26" s="55"/>
      <c r="H26" s="32">
        <f t="shared" si="4"/>
        <v>0</v>
      </c>
      <c r="I26" s="55">
        <v>1</v>
      </c>
      <c r="J26" s="55"/>
      <c r="K26" s="55"/>
      <c r="L26" s="55"/>
      <c r="M26" s="55"/>
      <c r="N26" s="55"/>
      <c r="O26" s="55"/>
      <c r="P26" s="55">
        <v>1</v>
      </c>
      <c r="Q26" s="55"/>
      <c r="R26" s="55">
        <v>1</v>
      </c>
      <c r="S26" s="59"/>
      <c r="T26" s="32">
        <f t="shared" si="5"/>
        <v>3</v>
      </c>
      <c r="U26" s="45">
        <f t="shared" si="1"/>
        <v>3</v>
      </c>
    </row>
    <row r="27" spans="1:21" s="113" customFormat="1" ht="20.25" thickBot="1">
      <c r="A27" s="16" t="s">
        <v>5</v>
      </c>
      <c r="B27" s="55"/>
      <c r="C27" s="56"/>
      <c r="D27" s="56"/>
      <c r="E27" s="32">
        <f t="shared" si="3"/>
        <v>0</v>
      </c>
      <c r="F27" s="55"/>
      <c r="G27" s="55"/>
      <c r="H27" s="32">
        <f t="shared" si="4"/>
        <v>0</v>
      </c>
      <c r="I27" s="55">
        <v>1</v>
      </c>
      <c r="J27" s="55">
        <v>1</v>
      </c>
      <c r="K27" s="55"/>
      <c r="L27" s="55">
        <v>2</v>
      </c>
      <c r="M27" s="55">
        <v>2</v>
      </c>
      <c r="N27" s="55"/>
      <c r="O27" s="55">
        <v>2</v>
      </c>
      <c r="P27" s="55">
        <v>2</v>
      </c>
      <c r="Q27" s="55">
        <v>1</v>
      </c>
      <c r="R27" s="55">
        <v>4</v>
      </c>
      <c r="S27" s="59">
        <v>1</v>
      </c>
      <c r="T27" s="32">
        <f t="shared" si="5"/>
        <v>16</v>
      </c>
      <c r="U27" s="45">
        <f t="shared" si="1"/>
        <v>16</v>
      </c>
    </row>
    <row r="28" spans="1:21" s="113" customFormat="1" ht="20.25" thickBot="1">
      <c r="A28" s="71" t="s">
        <v>70</v>
      </c>
      <c r="B28" s="89">
        <f>B12+B13-B14</f>
        <v>669</v>
      </c>
      <c r="C28" s="89">
        <f aca="true" t="shared" si="6" ref="C28:T28">C12+C13-C14</f>
        <v>1269</v>
      </c>
      <c r="D28" s="89">
        <f t="shared" si="6"/>
        <v>422</v>
      </c>
      <c r="E28" s="73">
        <f t="shared" si="6"/>
        <v>2360</v>
      </c>
      <c r="F28" s="89">
        <f t="shared" si="6"/>
        <v>568</v>
      </c>
      <c r="G28" s="89">
        <f t="shared" si="6"/>
        <v>1221</v>
      </c>
      <c r="H28" s="73">
        <f t="shared" si="6"/>
        <v>1789</v>
      </c>
      <c r="I28" s="89">
        <f t="shared" si="6"/>
        <v>659</v>
      </c>
      <c r="J28" s="89">
        <f t="shared" si="6"/>
        <v>863</v>
      </c>
      <c r="K28" s="89">
        <f t="shared" si="6"/>
        <v>1228</v>
      </c>
      <c r="L28" s="89">
        <f t="shared" si="6"/>
        <v>985</v>
      </c>
      <c r="M28" s="89">
        <f t="shared" si="6"/>
        <v>563</v>
      </c>
      <c r="N28" s="89">
        <f t="shared" si="6"/>
        <v>964</v>
      </c>
      <c r="O28" s="89">
        <f t="shared" si="6"/>
        <v>847</v>
      </c>
      <c r="P28" s="89">
        <f t="shared" si="6"/>
        <v>913</v>
      </c>
      <c r="Q28" s="89">
        <f t="shared" si="6"/>
        <v>1187</v>
      </c>
      <c r="R28" s="89">
        <f t="shared" si="6"/>
        <v>1470</v>
      </c>
      <c r="S28" s="89">
        <f t="shared" si="6"/>
        <v>56</v>
      </c>
      <c r="T28" s="73">
        <f t="shared" si="6"/>
        <v>9735</v>
      </c>
      <c r="U28" s="45">
        <f t="shared" si="1"/>
        <v>13884</v>
      </c>
    </row>
    <row r="29" spans="1:21" s="113" customFormat="1" ht="20.25" thickBot="1">
      <c r="A29" s="17" t="s">
        <v>31</v>
      </c>
      <c r="B29" s="55">
        <v>583</v>
      </c>
      <c r="C29" s="56">
        <v>1126</v>
      </c>
      <c r="D29" s="56">
        <v>382</v>
      </c>
      <c r="E29" s="32">
        <f aca="true" t="shared" si="7" ref="E29:E50">SUM(B29:D29)</f>
        <v>2091</v>
      </c>
      <c r="F29" s="55">
        <v>510</v>
      </c>
      <c r="G29" s="55">
        <v>1075</v>
      </c>
      <c r="H29" s="32">
        <f aca="true" t="shared" si="8" ref="H29:H50">SUM(F29:G29)</f>
        <v>1585</v>
      </c>
      <c r="I29" s="55">
        <v>578</v>
      </c>
      <c r="J29" s="55">
        <v>761</v>
      </c>
      <c r="K29" s="55">
        <v>1090</v>
      </c>
      <c r="L29" s="55">
        <v>845</v>
      </c>
      <c r="M29" s="55">
        <v>490</v>
      </c>
      <c r="N29" s="55">
        <v>840</v>
      </c>
      <c r="O29" s="55">
        <v>741</v>
      </c>
      <c r="P29" s="55">
        <v>794</v>
      </c>
      <c r="Q29" s="55">
        <v>1038</v>
      </c>
      <c r="R29" s="55">
        <v>1290</v>
      </c>
      <c r="S29" s="59">
        <v>41</v>
      </c>
      <c r="T29" s="32">
        <f>SUM(I29:S29)</f>
        <v>8508</v>
      </c>
      <c r="U29" s="45">
        <f t="shared" si="1"/>
        <v>12184</v>
      </c>
    </row>
    <row r="30" spans="1:21" s="113" customFormat="1" ht="32.25" thickBot="1">
      <c r="A30" s="135" t="s">
        <v>71</v>
      </c>
      <c r="B30" s="141">
        <f>B31+B32+B33</f>
        <v>603</v>
      </c>
      <c r="C30" s="141">
        <f aca="true" t="shared" si="9" ref="C30:S30">C31+C32+C33</f>
        <v>1103</v>
      </c>
      <c r="D30" s="141">
        <f t="shared" si="9"/>
        <v>380</v>
      </c>
      <c r="E30" s="32">
        <f t="shared" si="7"/>
        <v>2086</v>
      </c>
      <c r="F30" s="141">
        <f t="shared" si="9"/>
        <v>510</v>
      </c>
      <c r="G30" s="141">
        <f t="shared" si="9"/>
        <v>1093</v>
      </c>
      <c r="H30" s="32">
        <f t="shared" si="8"/>
        <v>1603</v>
      </c>
      <c r="I30" s="141">
        <f t="shared" si="9"/>
        <v>588</v>
      </c>
      <c r="J30" s="141">
        <f t="shared" si="9"/>
        <v>775</v>
      </c>
      <c r="K30" s="141">
        <f t="shared" si="9"/>
        <v>1086</v>
      </c>
      <c r="L30" s="141">
        <f t="shared" si="9"/>
        <v>863</v>
      </c>
      <c r="M30" s="141">
        <f t="shared" si="9"/>
        <v>490</v>
      </c>
      <c r="N30" s="141">
        <f t="shared" si="9"/>
        <v>872</v>
      </c>
      <c r="O30" s="141">
        <f t="shared" si="9"/>
        <v>745</v>
      </c>
      <c r="P30" s="141">
        <f t="shared" si="9"/>
        <v>832</v>
      </c>
      <c r="Q30" s="141">
        <f t="shared" si="9"/>
        <v>1046</v>
      </c>
      <c r="R30" s="141">
        <f t="shared" si="9"/>
        <v>1282</v>
      </c>
      <c r="S30" s="141">
        <f t="shared" si="9"/>
        <v>56</v>
      </c>
      <c r="T30" s="32">
        <f aca="true" t="shared" si="10" ref="T30:T50">SUM(I30:S30)</f>
        <v>8635</v>
      </c>
      <c r="U30" s="45">
        <f t="shared" si="1"/>
        <v>12324</v>
      </c>
    </row>
    <row r="31" spans="1:21" s="113" customFormat="1" ht="33.75" thickBot="1">
      <c r="A31" s="17" t="s">
        <v>63</v>
      </c>
      <c r="B31" s="55">
        <v>600</v>
      </c>
      <c r="C31" s="56">
        <v>1083</v>
      </c>
      <c r="D31" s="56">
        <v>380</v>
      </c>
      <c r="E31" s="32">
        <f t="shared" si="7"/>
        <v>2063</v>
      </c>
      <c r="F31" s="55">
        <v>505</v>
      </c>
      <c r="G31" s="55">
        <v>1083</v>
      </c>
      <c r="H31" s="32">
        <f t="shared" si="8"/>
        <v>1588</v>
      </c>
      <c r="I31" s="55">
        <v>562</v>
      </c>
      <c r="J31" s="55">
        <v>758</v>
      </c>
      <c r="K31" s="55">
        <v>1069</v>
      </c>
      <c r="L31" s="55">
        <v>852</v>
      </c>
      <c r="M31" s="55">
        <v>481</v>
      </c>
      <c r="N31" s="55">
        <v>846</v>
      </c>
      <c r="O31" s="55">
        <v>731</v>
      </c>
      <c r="P31" s="55">
        <v>812</v>
      </c>
      <c r="Q31" s="55">
        <v>1039</v>
      </c>
      <c r="R31" s="55">
        <v>1254</v>
      </c>
      <c r="S31" s="59">
        <v>55</v>
      </c>
      <c r="T31" s="32">
        <f t="shared" si="10"/>
        <v>8459</v>
      </c>
      <c r="U31" s="45">
        <f t="shared" si="1"/>
        <v>12110</v>
      </c>
    </row>
    <row r="32" spans="1:21" s="113" customFormat="1" ht="20.25" thickBot="1">
      <c r="A32" s="17" t="s">
        <v>64</v>
      </c>
      <c r="B32" s="55"/>
      <c r="C32" s="56">
        <v>11</v>
      </c>
      <c r="D32" s="56"/>
      <c r="E32" s="32">
        <f t="shared" si="7"/>
        <v>11</v>
      </c>
      <c r="F32" s="55">
        <v>2</v>
      </c>
      <c r="G32" s="55">
        <v>7</v>
      </c>
      <c r="H32" s="32">
        <f t="shared" si="8"/>
        <v>9</v>
      </c>
      <c r="I32" s="55"/>
      <c r="J32" s="55">
        <v>11</v>
      </c>
      <c r="K32" s="55">
        <v>6</v>
      </c>
      <c r="L32" s="55">
        <v>9</v>
      </c>
      <c r="M32" s="55">
        <v>3</v>
      </c>
      <c r="N32" s="55">
        <v>9</v>
      </c>
      <c r="O32" s="55">
        <v>8</v>
      </c>
      <c r="P32" s="55">
        <v>9</v>
      </c>
      <c r="Q32" s="55">
        <v>6</v>
      </c>
      <c r="R32" s="55">
        <v>18</v>
      </c>
      <c r="S32" s="59">
        <v>1</v>
      </c>
      <c r="T32" s="32">
        <f t="shared" si="10"/>
        <v>80</v>
      </c>
      <c r="U32" s="45">
        <f t="shared" si="1"/>
        <v>100</v>
      </c>
    </row>
    <row r="33" spans="1:21" s="113" customFormat="1" ht="20.25" thickBot="1">
      <c r="A33" s="136" t="s">
        <v>65</v>
      </c>
      <c r="B33" s="57">
        <v>3</v>
      </c>
      <c r="C33" s="58">
        <v>9</v>
      </c>
      <c r="D33" s="58"/>
      <c r="E33" s="39">
        <f t="shared" si="7"/>
        <v>12</v>
      </c>
      <c r="F33" s="57">
        <v>3</v>
      </c>
      <c r="G33" s="57">
        <v>3</v>
      </c>
      <c r="H33" s="39">
        <f t="shared" si="8"/>
        <v>6</v>
      </c>
      <c r="I33" s="57">
        <v>26</v>
      </c>
      <c r="J33" s="57">
        <v>6</v>
      </c>
      <c r="K33" s="57">
        <v>11</v>
      </c>
      <c r="L33" s="57">
        <v>2</v>
      </c>
      <c r="M33" s="57">
        <v>6</v>
      </c>
      <c r="N33" s="57">
        <v>17</v>
      </c>
      <c r="O33" s="57">
        <v>6</v>
      </c>
      <c r="P33" s="57">
        <v>11</v>
      </c>
      <c r="Q33" s="57">
        <v>1</v>
      </c>
      <c r="R33" s="57">
        <v>10</v>
      </c>
      <c r="S33" s="60"/>
      <c r="T33" s="32">
        <f t="shared" si="10"/>
        <v>96</v>
      </c>
      <c r="U33" s="45">
        <f t="shared" si="1"/>
        <v>114</v>
      </c>
    </row>
    <row r="34" spans="1:21" s="113" customFormat="1" ht="21" thickBot="1" thickTop="1">
      <c r="A34" s="182" t="s">
        <v>6</v>
      </c>
      <c r="B34" s="165">
        <v>196</v>
      </c>
      <c r="C34" s="166">
        <v>557</v>
      </c>
      <c r="D34" s="166">
        <v>171</v>
      </c>
      <c r="E34" s="167">
        <f t="shared" si="7"/>
        <v>924</v>
      </c>
      <c r="F34" s="165">
        <v>208</v>
      </c>
      <c r="G34" s="165">
        <v>479</v>
      </c>
      <c r="H34" s="167">
        <f t="shared" si="8"/>
        <v>687</v>
      </c>
      <c r="I34" s="165">
        <v>198</v>
      </c>
      <c r="J34" s="165">
        <v>306</v>
      </c>
      <c r="K34" s="165">
        <v>405</v>
      </c>
      <c r="L34" s="165">
        <v>311</v>
      </c>
      <c r="M34" s="165">
        <v>155</v>
      </c>
      <c r="N34" s="165">
        <v>291</v>
      </c>
      <c r="O34" s="165">
        <v>287</v>
      </c>
      <c r="P34" s="165">
        <v>283</v>
      </c>
      <c r="Q34" s="165">
        <v>449</v>
      </c>
      <c r="R34" s="165">
        <v>518</v>
      </c>
      <c r="S34" s="168">
        <v>18</v>
      </c>
      <c r="T34" s="32">
        <f t="shared" si="10"/>
        <v>3221</v>
      </c>
      <c r="U34" s="45">
        <f t="shared" si="1"/>
        <v>4832</v>
      </c>
    </row>
    <row r="35" spans="1:21" s="113" customFormat="1" ht="20.25" thickBot="1">
      <c r="A35" s="184" t="s">
        <v>7</v>
      </c>
      <c r="B35" s="55">
        <v>12</v>
      </c>
      <c r="C35" s="56">
        <v>61</v>
      </c>
      <c r="D35" s="56">
        <v>16</v>
      </c>
      <c r="E35" s="32">
        <f t="shared" si="7"/>
        <v>89</v>
      </c>
      <c r="F35" s="55">
        <v>61</v>
      </c>
      <c r="G35" s="55">
        <v>64</v>
      </c>
      <c r="H35" s="32">
        <f t="shared" si="8"/>
        <v>125</v>
      </c>
      <c r="I35" s="55">
        <v>37</v>
      </c>
      <c r="J35" s="55">
        <v>28</v>
      </c>
      <c r="K35" s="55">
        <v>49</v>
      </c>
      <c r="L35" s="55">
        <v>59</v>
      </c>
      <c r="M35" s="55">
        <v>18</v>
      </c>
      <c r="N35" s="55">
        <v>23</v>
      </c>
      <c r="O35" s="55">
        <v>33</v>
      </c>
      <c r="P35" s="55">
        <v>31</v>
      </c>
      <c r="Q35" s="55">
        <v>37</v>
      </c>
      <c r="R35" s="55">
        <v>76</v>
      </c>
      <c r="S35" s="59">
        <v>4</v>
      </c>
      <c r="T35" s="32">
        <f t="shared" si="10"/>
        <v>395</v>
      </c>
      <c r="U35" s="45">
        <f t="shared" si="1"/>
        <v>609</v>
      </c>
    </row>
    <row r="36" spans="1:21" s="113" customFormat="1" ht="37.5" customHeight="1" thickBot="1">
      <c r="A36" s="186" t="s">
        <v>26</v>
      </c>
      <c r="B36" s="55">
        <v>30</v>
      </c>
      <c r="C36" s="56">
        <v>83</v>
      </c>
      <c r="D36" s="56"/>
      <c r="E36" s="32">
        <f t="shared" si="7"/>
        <v>113</v>
      </c>
      <c r="F36" s="55">
        <v>47</v>
      </c>
      <c r="G36" s="55">
        <v>64</v>
      </c>
      <c r="H36" s="32">
        <f t="shared" si="8"/>
        <v>111</v>
      </c>
      <c r="I36" s="55">
        <v>13</v>
      </c>
      <c r="J36" s="55"/>
      <c r="K36" s="55">
        <v>71</v>
      </c>
      <c r="L36" s="55">
        <v>42</v>
      </c>
      <c r="M36" s="55">
        <v>23</v>
      </c>
      <c r="N36" s="55">
        <v>38</v>
      </c>
      <c r="O36" s="55">
        <v>41</v>
      </c>
      <c r="P36" s="55">
        <v>62</v>
      </c>
      <c r="Q36" s="55">
        <v>83</v>
      </c>
      <c r="R36" s="55">
        <v>44</v>
      </c>
      <c r="S36" s="59">
        <v>5</v>
      </c>
      <c r="T36" s="32">
        <f t="shared" si="10"/>
        <v>422</v>
      </c>
      <c r="U36" s="45">
        <f t="shared" si="1"/>
        <v>646</v>
      </c>
    </row>
    <row r="37" spans="1:21" s="113" customFormat="1" ht="20.25" thickBot="1">
      <c r="A37" s="187" t="s">
        <v>42</v>
      </c>
      <c r="B37" s="149">
        <v>3</v>
      </c>
      <c r="C37" s="150">
        <v>20</v>
      </c>
      <c r="D37" s="150"/>
      <c r="E37" s="160">
        <f t="shared" si="7"/>
        <v>23</v>
      </c>
      <c r="F37" s="149">
        <v>5</v>
      </c>
      <c r="G37" s="149">
        <v>10</v>
      </c>
      <c r="H37" s="160">
        <f t="shared" si="8"/>
        <v>15</v>
      </c>
      <c r="I37" s="149">
        <v>26</v>
      </c>
      <c r="J37" s="149">
        <v>17</v>
      </c>
      <c r="K37" s="149">
        <v>17</v>
      </c>
      <c r="L37" s="149">
        <v>11</v>
      </c>
      <c r="M37" s="149">
        <v>9</v>
      </c>
      <c r="N37" s="149">
        <v>26</v>
      </c>
      <c r="O37" s="149">
        <v>14</v>
      </c>
      <c r="P37" s="149">
        <v>20</v>
      </c>
      <c r="Q37" s="149">
        <v>7</v>
      </c>
      <c r="R37" s="149">
        <v>28</v>
      </c>
      <c r="S37" s="152">
        <v>1</v>
      </c>
      <c r="T37" s="32">
        <f t="shared" si="10"/>
        <v>176</v>
      </c>
      <c r="U37" s="45">
        <f t="shared" si="1"/>
        <v>214</v>
      </c>
    </row>
    <row r="38" spans="1:21" s="113" customFormat="1" ht="50.25" thickBot="1" thickTop="1">
      <c r="A38" s="163" t="s">
        <v>41</v>
      </c>
      <c r="B38" s="97">
        <v>8</v>
      </c>
      <c r="C38" s="98">
        <v>2</v>
      </c>
      <c r="D38" s="98">
        <v>1</v>
      </c>
      <c r="E38" s="43">
        <f t="shared" si="7"/>
        <v>11</v>
      </c>
      <c r="F38" s="97">
        <v>1</v>
      </c>
      <c r="G38" s="97">
        <v>4</v>
      </c>
      <c r="H38" s="43">
        <f t="shared" si="8"/>
        <v>5</v>
      </c>
      <c r="I38" s="97">
        <v>1</v>
      </c>
      <c r="J38" s="97">
        <v>4</v>
      </c>
      <c r="K38" s="97">
        <v>10</v>
      </c>
      <c r="L38" s="97">
        <v>2</v>
      </c>
      <c r="M38" s="97">
        <v>9</v>
      </c>
      <c r="N38" s="97">
        <v>6</v>
      </c>
      <c r="O38" s="97">
        <v>6</v>
      </c>
      <c r="P38" s="97">
        <v>7</v>
      </c>
      <c r="Q38" s="97">
        <v>16</v>
      </c>
      <c r="R38" s="97">
        <v>10</v>
      </c>
      <c r="S38" s="99"/>
      <c r="T38" s="32">
        <f t="shared" si="10"/>
        <v>71</v>
      </c>
      <c r="U38" s="45">
        <f t="shared" si="1"/>
        <v>87</v>
      </c>
    </row>
    <row r="39" spans="1:21" s="113" customFormat="1" ht="20.25" thickBot="1">
      <c r="A39" s="16" t="s">
        <v>10</v>
      </c>
      <c r="B39" s="55"/>
      <c r="C39" s="56"/>
      <c r="D39" s="56"/>
      <c r="E39" s="32">
        <f t="shared" si="7"/>
        <v>0</v>
      </c>
      <c r="F39" s="55"/>
      <c r="G39" s="55"/>
      <c r="H39" s="32">
        <f t="shared" si="8"/>
        <v>0</v>
      </c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9"/>
      <c r="T39" s="32">
        <f t="shared" si="10"/>
        <v>0</v>
      </c>
      <c r="U39" s="45">
        <f t="shared" si="1"/>
        <v>0</v>
      </c>
    </row>
    <row r="40" spans="1:21" s="113" customFormat="1" ht="20.25" thickBot="1">
      <c r="A40" s="14" t="s">
        <v>21</v>
      </c>
      <c r="B40" s="55">
        <v>4</v>
      </c>
      <c r="C40" s="56">
        <v>8</v>
      </c>
      <c r="D40" s="56"/>
      <c r="E40" s="32">
        <f t="shared" si="7"/>
        <v>12</v>
      </c>
      <c r="F40" s="55">
        <v>3</v>
      </c>
      <c r="G40" s="55">
        <v>17</v>
      </c>
      <c r="H40" s="32">
        <f t="shared" si="8"/>
        <v>20</v>
      </c>
      <c r="I40" s="55">
        <v>1</v>
      </c>
      <c r="J40" s="55">
        <v>4</v>
      </c>
      <c r="K40" s="55">
        <v>21</v>
      </c>
      <c r="L40" s="55">
        <v>5</v>
      </c>
      <c r="M40" s="55">
        <v>10</v>
      </c>
      <c r="N40" s="55">
        <v>8</v>
      </c>
      <c r="O40" s="55">
        <v>11</v>
      </c>
      <c r="P40" s="55">
        <v>7</v>
      </c>
      <c r="Q40" s="55">
        <v>12</v>
      </c>
      <c r="R40" s="55">
        <v>10</v>
      </c>
      <c r="S40" s="59"/>
      <c r="T40" s="32">
        <f t="shared" si="10"/>
        <v>89</v>
      </c>
      <c r="U40" s="45">
        <f t="shared" si="1"/>
        <v>121</v>
      </c>
    </row>
    <row r="41" spans="1:21" s="113" customFormat="1" ht="20.25" thickBot="1">
      <c r="A41" s="188" t="s">
        <v>22</v>
      </c>
      <c r="B41" s="57">
        <v>3</v>
      </c>
      <c r="C41" s="58">
        <v>2</v>
      </c>
      <c r="D41" s="58"/>
      <c r="E41" s="39">
        <f t="shared" si="7"/>
        <v>5</v>
      </c>
      <c r="F41" s="57"/>
      <c r="G41" s="57">
        <v>4</v>
      </c>
      <c r="H41" s="39">
        <f t="shared" si="8"/>
        <v>4</v>
      </c>
      <c r="I41" s="57">
        <v>1</v>
      </c>
      <c r="J41" s="57"/>
      <c r="K41" s="57">
        <v>4</v>
      </c>
      <c r="L41" s="57">
        <v>2</v>
      </c>
      <c r="M41" s="57">
        <v>7</v>
      </c>
      <c r="N41" s="57">
        <v>2</v>
      </c>
      <c r="O41" s="57">
        <v>6</v>
      </c>
      <c r="P41" s="57">
        <v>3</v>
      </c>
      <c r="Q41" s="57">
        <v>4</v>
      </c>
      <c r="R41" s="57">
        <v>4</v>
      </c>
      <c r="S41" s="60"/>
      <c r="T41" s="32">
        <f t="shared" si="10"/>
        <v>33</v>
      </c>
      <c r="U41" s="45">
        <f t="shared" si="1"/>
        <v>42</v>
      </c>
    </row>
    <row r="42" spans="1:21" s="113" customFormat="1" ht="34.5" thickBot="1" thickTop="1">
      <c r="A42" s="190" t="s">
        <v>27</v>
      </c>
      <c r="B42" s="165">
        <v>282</v>
      </c>
      <c r="C42" s="166">
        <v>280</v>
      </c>
      <c r="D42" s="166">
        <v>55</v>
      </c>
      <c r="E42" s="167">
        <f t="shared" si="7"/>
        <v>617</v>
      </c>
      <c r="F42" s="165">
        <v>164</v>
      </c>
      <c r="G42" s="165">
        <v>263</v>
      </c>
      <c r="H42" s="167">
        <f t="shared" si="8"/>
        <v>427</v>
      </c>
      <c r="I42" s="165">
        <v>144</v>
      </c>
      <c r="J42" s="165">
        <v>259</v>
      </c>
      <c r="K42" s="165">
        <v>459</v>
      </c>
      <c r="L42" s="165">
        <v>301</v>
      </c>
      <c r="M42" s="165">
        <v>111</v>
      </c>
      <c r="N42" s="165">
        <v>174</v>
      </c>
      <c r="O42" s="165">
        <v>185</v>
      </c>
      <c r="P42" s="165">
        <v>87</v>
      </c>
      <c r="Q42" s="165">
        <v>102</v>
      </c>
      <c r="R42" s="165">
        <v>296</v>
      </c>
      <c r="S42" s="168">
        <v>7</v>
      </c>
      <c r="T42" s="32">
        <f t="shared" si="10"/>
        <v>2125</v>
      </c>
      <c r="U42" s="45">
        <f t="shared" si="1"/>
        <v>3169</v>
      </c>
    </row>
    <row r="43" spans="1:21" s="113" customFormat="1" ht="33.75" thickBot="1">
      <c r="A43" s="191" t="s">
        <v>28</v>
      </c>
      <c r="B43" s="55">
        <v>320</v>
      </c>
      <c r="C43" s="56">
        <v>858</v>
      </c>
      <c r="D43" s="56">
        <v>366</v>
      </c>
      <c r="E43" s="32">
        <f t="shared" si="7"/>
        <v>1544</v>
      </c>
      <c r="F43" s="55">
        <v>370</v>
      </c>
      <c r="G43" s="55">
        <v>859</v>
      </c>
      <c r="H43" s="32">
        <f t="shared" si="8"/>
        <v>1229</v>
      </c>
      <c r="I43" s="55">
        <v>485</v>
      </c>
      <c r="J43" s="55">
        <v>500</v>
      </c>
      <c r="K43" s="55">
        <v>596</v>
      </c>
      <c r="L43" s="55">
        <v>627</v>
      </c>
      <c r="M43" s="55">
        <v>405</v>
      </c>
      <c r="N43" s="55">
        <v>738</v>
      </c>
      <c r="O43" s="55">
        <v>588</v>
      </c>
      <c r="P43" s="55">
        <v>747</v>
      </c>
      <c r="Q43" s="55">
        <v>1005</v>
      </c>
      <c r="R43" s="55">
        <v>1007</v>
      </c>
      <c r="S43" s="59">
        <v>43</v>
      </c>
      <c r="T43" s="32">
        <f t="shared" si="10"/>
        <v>6741</v>
      </c>
      <c r="U43" s="45">
        <f t="shared" si="1"/>
        <v>9514</v>
      </c>
    </row>
    <row r="44" spans="1:21" s="113" customFormat="1" ht="33.75" thickBot="1">
      <c r="A44" s="191" t="s">
        <v>29</v>
      </c>
      <c r="B44" s="55">
        <v>54</v>
      </c>
      <c r="C44" s="56">
        <v>123</v>
      </c>
      <c r="D44" s="56"/>
      <c r="E44" s="32">
        <f t="shared" si="7"/>
        <v>177</v>
      </c>
      <c r="F44" s="55">
        <v>46</v>
      </c>
      <c r="G44" s="55">
        <v>82</v>
      </c>
      <c r="H44" s="32">
        <f t="shared" si="8"/>
        <v>128</v>
      </c>
      <c r="I44" s="55">
        <v>29</v>
      </c>
      <c r="J44" s="55">
        <v>98</v>
      </c>
      <c r="K44" s="55">
        <v>160</v>
      </c>
      <c r="L44" s="55">
        <v>52</v>
      </c>
      <c r="M44" s="55">
        <v>39</v>
      </c>
      <c r="N44" s="55">
        <v>48</v>
      </c>
      <c r="O44" s="55">
        <v>63</v>
      </c>
      <c r="P44" s="55">
        <v>71</v>
      </c>
      <c r="Q44" s="55">
        <v>72</v>
      </c>
      <c r="R44" s="55">
        <v>157</v>
      </c>
      <c r="S44" s="59">
        <v>1</v>
      </c>
      <c r="T44" s="32">
        <f t="shared" si="10"/>
        <v>790</v>
      </c>
      <c r="U44" s="45">
        <f t="shared" si="1"/>
        <v>1095</v>
      </c>
    </row>
    <row r="45" spans="1:21" s="113" customFormat="1" ht="33.75" thickBot="1">
      <c r="A45" s="191" t="s">
        <v>30</v>
      </c>
      <c r="B45" s="55">
        <v>11</v>
      </c>
      <c r="C45" s="56">
        <v>1</v>
      </c>
      <c r="D45" s="56"/>
      <c r="E45" s="32">
        <f t="shared" si="7"/>
        <v>12</v>
      </c>
      <c r="F45" s="55">
        <v>2</v>
      </c>
      <c r="G45" s="55">
        <v>2</v>
      </c>
      <c r="H45" s="32">
        <f t="shared" si="8"/>
        <v>4</v>
      </c>
      <c r="I45" s="55"/>
      <c r="J45" s="55">
        <v>4</v>
      </c>
      <c r="K45" s="55">
        <v>12</v>
      </c>
      <c r="L45" s="55">
        <v>4</v>
      </c>
      <c r="M45" s="55">
        <v>7</v>
      </c>
      <c r="N45" s="55">
        <v>4</v>
      </c>
      <c r="O45" s="55">
        <v>7</v>
      </c>
      <c r="P45" s="55">
        <v>6</v>
      </c>
      <c r="Q45" s="55">
        <v>7</v>
      </c>
      <c r="R45" s="55">
        <v>5</v>
      </c>
      <c r="S45" s="59"/>
      <c r="T45" s="32">
        <f t="shared" si="10"/>
        <v>56</v>
      </c>
      <c r="U45" s="45">
        <f t="shared" si="1"/>
        <v>72</v>
      </c>
    </row>
    <row r="46" spans="1:21" s="113" customFormat="1" ht="33.75" thickBot="1">
      <c r="A46" s="191" t="s">
        <v>51</v>
      </c>
      <c r="B46" s="55"/>
      <c r="C46" s="56">
        <v>7</v>
      </c>
      <c r="D46" s="56">
        <v>1</v>
      </c>
      <c r="E46" s="32">
        <f t="shared" si="7"/>
        <v>8</v>
      </c>
      <c r="F46" s="55"/>
      <c r="G46" s="55">
        <v>15</v>
      </c>
      <c r="H46" s="32">
        <f t="shared" si="8"/>
        <v>15</v>
      </c>
      <c r="I46" s="55">
        <v>1</v>
      </c>
      <c r="J46" s="55">
        <v>2</v>
      </c>
      <c r="K46" s="55">
        <v>4</v>
      </c>
      <c r="L46" s="55">
        <v>2</v>
      </c>
      <c r="M46" s="55">
        <v>1</v>
      </c>
      <c r="N46" s="55"/>
      <c r="O46" s="55">
        <v>4</v>
      </c>
      <c r="P46" s="55">
        <v>1</v>
      </c>
      <c r="Q46" s="55">
        <v>2</v>
      </c>
      <c r="R46" s="55">
        <v>8</v>
      </c>
      <c r="S46" s="59"/>
      <c r="T46" s="32">
        <f t="shared" si="10"/>
        <v>25</v>
      </c>
      <c r="U46" s="45">
        <f t="shared" si="1"/>
        <v>48</v>
      </c>
    </row>
    <row r="47" spans="1:21" s="113" customFormat="1" ht="20.25" thickBot="1">
      <c r="A47" s="192" t="s">
        <v>52</v>
      </c>
      <c r="B47" s="193">
        <f>B42+B43+B44+B45+B46</f>
        <v>667</v>
      </c>
      <c r="C47" s="193">
        <f aca="true" t="shared" si="11" ref="C47:S47">C42+C43+C44+C45+C46</f>
        <v>1269</v>
      </c>
      <c r="D47" s="193">
        <f t="shared" si="11"/>
        <v>422</v>
      </c>
      <c r="E47" s="160">
        <f t="shared" si="7"/>
        <v>2358</v>
      </c>
      <c r="F47" s="193">
        <f t="shared" si="11"/>
        <v>582</v>
      </c>
      <c r="G47" s="193">
        <f t="shared" si="11"/>
        <v>1221</v>
      </c>
      <c r="H47" s="160">
        <f t="shared" si="8"/>
        <v>1803</v>
      </c>
      <c r="I47" s="193">
        <f t="shared" si="11"/>
        <v>659</v>
      </c>
      <c r="J47" s="193">
        <f t="shared" si="11"/>
        <v>863</v>
      </c>
      <c r="K47" s="193">
        <f t="shared" si="11"/>
        <v>1231</v>
      </c>
      <c r="L47" s="193">
        <f t="shared" si="11"/>
        <v>986</v>
      </c>
      <c r="M47" s="193">
        <f t="shared" si="11"/>
        <v>563</v>
      </c>
      <c r="N47" s="193">
        <f t="shared" si="11"/>
        <v>964</v>
      </c>
      <c r="O47" s="193">
        <f t="shared" si="11"/>
        <v>847</v>
      </c>
      <c r="P47" s="193">
        <f t="shared" si="11"/>
        <v>912</v>
      </c>
      <c r="Q47" s="193">
        <f t="shared" si="11"/>
        <v>1188</v>
      </c>
      <c r="R47" s="193">
        <f t="shared" si="11"/>
        <v>1473</v>
      </c>
      <c r="S47" s="193">
        <f t="shared" si="11"/>
        <v>51</v>
      </c>
      <c r="T47" s="32">
        <f t="shared" si="10"/>
        <v>9737</v>
      </c>
      <c r="U47" s="45">
        <f t="shared" si="1"/>
        <v>13898</v>
      </c>
    </row>
    <row r="48" spans="1:21" s="113" customFormat="1" ht="51" customHeight="1" thickBot="1" thickTop="1">
      <c r="A48" s="189" t="s">
        <v>9</v>
      </c>
      <c r="B48" s="97">
        <v>4</v>
      </c>
      <c r="C48" s="98">
        <v>2</v>
      </c>
      <c r="D48" s="98"/>
      <c r="E48" s="43">
        <f t="shared" si="7"/>
        <v>6</v>
      </c>
      <c r="F48" s="97"/>
      <c r="G48" s="97"/>
      <c r="H48" s="43">
        <f t="shared" si="8"/>
        <v>0</v>
      </c>
      <c r="I48" s="97"/>
      <c r="J48" s="97">
        <v>11</v>
      </c>
      <c r="K48" s="97">
        <v>2</v>
      </c>
      <c r="L48" s="97"/>
      <c r="M48" s="97"/>
      <c r="N48" s="97"/>
      <c r="O48" s="97">
        <v>8</v>
      </c>
      <c r="P48" s="97"/>
      <c r="Q48" s="97">
        <v>4</v>
      </c>
      <c r="R48" s="97">
        <v>4</v>
      </c>
      <c r="S48" s="99"/>
      <c r="T48" s="32">
        <f t="shared" si="10"/>
        <v>29</v>
      </c>
      <c r="U48" s="45">
        <f t="shared" si="1"/>
        <v>35</v>
      </c>
    </row>
    <row r="49" spans="1:21" s="113" customFormat="1" ht="35.25" customHeight="1" thickBot="1">
      <c r="A49" s="21" t="s">
        <v>12</v>
      </c>
      <c r="B49" s="55"/>
      <c r="C49" s="56">
        <v>41</v>
      </c>
      <c r="D49" s="56">
        <v>5</v>
      </c>
      <c r="E49" s="32">
        <f t="shared" si="7"/>
        <v>46</v>
      </c>
      <c r="F49" s="55">
        <v>4</v>
      </c>
      <c r="G49" s="55">
        <v>25</v>
      </c>
      <c r="H49" s="43">
        <f t="shared" si="8"/>
        <v>29</v>
      </c>
      <c r="I49" s="55"/>
      <c r="J49" s="55">
        <v>19</v>
      </c>
      <c r="K49" s="55">
        <v>11</v>
      </c>
      <c r="L49" s="55">
        <v>14</v>
      </c>
      <c r="M49" s="55">
        <v>12</v>
      </c>
      <c r="N49" s="55">
        <v>12</v>
      </c>
      <c r="O49" s="55">
        <v>16</v>
      </c>
      <c r="P49" s="55">
        <v>11</v>
      </c>
      <c r="Q49" s="55">
        <v>29</v>
      </c>
      <c r="R49" s="55">
        <v>20</v>
      </c>
      <c r="S49" s="59"/>
      <c r="T49" s="32">
        <f t="shared" si="10"/>
        <v>144</v>
      </c>
      <c r="U49" s="45">
        <f t="shared" si="1"/>
        <v>219</v>
      </c>
    </row>
    <row r="50" spans="1:21" s="113" customFormat="1" ht="54.75" customHeight="1" thickBot="1">
      <c r="A50" s="22" t="s">
        <v>13</v>
      </c>
      <c r="B50" s="57">
        <v>84</v>
      </c>
      <c r="C50" s="58">
        <v>153</v>
      </c>
      <c r="D50" s="58">
        <v>23</v>
      </c>
      <c r="E50" s="39">
        <f t="shared" si="7"/>
        <v>260</v>
      </c>
      <c r="F50" s="57">
        <v>52</v>
      </c>
      <c r="G50" s="57">
        <v>103</v>
      </c>
      <c r="H50" s="39">
        <f t="shared" si="8"/>
        <v>155</v>
      </c>
      <c r="I50" s="57"/>
      <c r="J50" s="57">
        <v>111</v>
      </c>
      <c r="K50" s="57">
        <v>196</v>
      </c>
      <c r="L50" s="57">
        <v>78</v>
      </c>
      <c r="M50" s="57">
        <v>104</v>
      </c>
      <c r="N50" s="57">
        <v>80</v>
      </c>
      <c r="O50" s="57">
        <v>100</v>
      </c>
      <c r="P50" s="57">
        <v>149</v>
      </c>
      <c r="Q50" s="57">
        <v>211</v>
      </c>
      <c r="R50" s="57">
        <v>189</v>
      </c>
      <c r="S50" s="60">
        <v>5</v>
      </c>
      <c r="T50" s="32">
        <f t="shared" si="10"/>
        <v>1223</v>
      </c>
      <c r="U50" s="45">
        <f t="shared" si="1"/>
        <v>1638</v>
      </c>
    </row>
    <row r="51" spans="1:21" s="113" customFormat="1" ht="32.25" thickBot="1">
      <c r="A51" s="47" t="s">
        <v>53</v>
      </c>
      <c r="B51" s="48">
        <f>B28-(B48+B49+B50)</f>
        <v>581</v>
      </c>
      <c r="C51" s="48">
        <f aca="true" t="shared" si="12" ref="C51:T51">C28-(C48+C49+C50)</f>
        <v>1073</v>
      </c>
      <c r="D51" s="48">
        <f t="shared" si="12"/>
        <v>394</v>
      </c>
      <c r="E51" s="48">
        <f t="shared" si="12"/>
        <v>2048</v>
      </c>
      <c r="F51" s="48">
        <f t="shared" si="12"/>
        <v>512</v>
      </c>
      <c r="G51" s="48">
        <f t="shared" si="12"/>
        <v>1093</v>
      </c>
      <c r="H51" s="48">
        <f t="shared" si="12"/>
        <v>1605</v>
      </c>
      <c r="I51" s="48">
        <f t="shared" si="12"/>
        <v>659</v>
      </c>
      <c r="J51" s="48">
        <f t="shared" si="12"/>
        <v>722</v>
      </c>
      <c r="K51" s="48">
        <f t="shared" si="12"/>
        <v>1019</v>
      </c>
      <c r="L51" s="48">
        <f t="shared" si="12"/>
        <v>893</v>
      </c>
      <c r="M51" s="48">
        <f t="shared" si="12"/>
        <v>447</v>
      </c>
      <c r="N51" s="48">
        <f t="shared" si="12"/>
        <v>872</v>
      </c>
      <c r="O51" s="48">
        <f t="shared" si="12"/>
        <v>723</v>
      </c>
      <c r="P51" s="48">
        <f t="shared" si="12"/>
        <v>753</v>
      </c>
      <c r="Q51" s="48">
        <f t="shared" si="12"/>
        <v>943</v>
      </c>
      <c r="R51" s="48">
        <f t="shared" si="12"/>
        <v>1257</v>
      </c>
      <c r="S51" s="48">
        <f t="shared" si="12"/>
        <v>51</v>
      </c>
      <c r="T51" s="48">
        <f t="shared" si="12"/>
        <v>8339</v>
      </c>
      <c r="U51" s="45">
        <f t="shared" si="1"/>
        <v>11992</v>
      </c>
    </row>
    <row r="52" spans="1:21" s="113" customFormat="1" ht="19.5" thickBot="1">
      <c r="A52" s="24" t="s">
        <v>15</v>
      </c>
      <c r="B52" s="106">
        <f>(B34+B35)/B29*100</f>
        <v>35.67753001715266</v>
      </c>
      <c r="C52" s="106">
        <f aca="true" t="shared" si="13" ref="C52:U52">(C34+C35)/C29*100</f>
        <v>54.88454706927176</v>
      </c>
      <c r="D52" s="106">
        <f t="shared" si="13"/>
        <v>48.952879581151834</v>
      </c>
      <c r="E52" s="106">
        <f t="shared" si="13"/>
        <v>48.44571975131516</v>
      </c>
      <c r="F52" s="106">
        <f t="shared" si="13"/>
        <v>52.74509803921569</v>
      </c>
      <c r="G52" s="106">
        <f t="shared" si="13"/>
        <v>50.51162790697674</v>
      </c>
      <c r="H52" s="106">
        <f t="shared" si="13"/>
        <v>51.230283911671926</v>
      </c>
      <c r="I52" s="106">
        <f t="shared" si="13"/>
        <v>40.65743944636678</v>
      </c>
      <c r="J52" s="106">
        <f t="shared" si="13"/>
        <v>43.88961892247043</v>
      </c>
      <c r="K52" s="106">
        <f t="shared" si="13"/>
        <v>41.65137614678899</v>
      </c>
      <c r="L52" s="106">
        <f t="shared" si="13"/>
        <v>43.786982248520715</v>
      </c>
      <c r="M52" s="106">
        <f t="shared" si="13"/>
        <v>35.30612244897959</v>
      </c>
      <c r="N52" s="106">
        <f t="shared" si="13"/>
        <v>37.38095238095238</v>
      </c>
      <c r="O52" s="106">
        <f t="shared" si="13"/>
        <v>43.18488529014845</v>
      </c>
      <c r="P52" s="106">
        <f t="shared" si="13"/>
        <v>39.54659949622166</v>
      </c>
      <c r="Q52" s="106">
        <f t="shared" si="13"/>
        <v>46.82080924855491</v>
      </c>
      <c r="R52" s="106">
        <f t="shared" si="13"/>
        <v>46.04651162790698</v>
      </c>
      <c r="S52" s="106">
        <f t="shared" si="13"/>
        <v>53.65853658536586</v>
      </c>
      <c r="T52" s="106">
        <f t="shared" si="13"/>
        <v>42.50117536436295</v>
      </c>
      <c r="U52" s="106">
        <f t="shared" si="13"/>
        <v>44.65692711753119</v>
      </c>
    </row>
    <row r="53" spans="1:21" s="113" customFormat="1" ht="19.5" thickBot="1">
      <c r="A53" s="25" t="s">
        <v>43</v>
      </c>
      <c r="B53" s="106">
        <f>(B29-B37)/B29*100</f>
        <v>99.48542024013722</v>
      </c>
      <c r="C53" s="106">
        <f aca="true" t="shared" si="14" ref="C53:U53">(C29-C37)/C29*100</f>
        <v>98.22380106571936</v>
      </c>
      <c r="D53" s="106">
        <f t="shared" si="14"/>
        <v>100</v>
      </c>
      <c r="E53" s="106">
        <f t="shared" si="14"/>
        <v>98.90004782400766</v>
      </c>
      <c r="F53" s="106">
        <f t="shared" si="14"/>
        <v>99.01960784313727</v>
      </c>
      <c r="G53" s="106">
        <f t="shared" si="14"/>
        <v>99.06976744186046</v>
      </c>
      <c r="H53" s="106">
        <f t="shared" si="14"/>
        <v>99.05362776025235</v>
      </c>
      <c r="I53" s="106">
        <f t="shared" si="14"/>
        <v>95.50173010380622</v>
      </c>
      <c r="J53" s="106">
        <f t="shared" si="14"/>
        <v>97.76609724047306</v>
      </c>
      <c r="K53" s="106">
        <f t="shared" si="14"/>
        <v>98.44036697247707</v>
      </c>
      <c r="L53" s="106">
        <f t="shared" si="14"/>
        <v>98.69822485207101</v>
      </c>
      <c r="M53" s="106">
        <f t="shared" si="14"/>
        <v>98.16326530612245</v>
      </c>
      <c r="N53" s="106">
        <f t="shared" si="14"/>
        <v>96.9047619047619</v>
      </c>
      <c r="O53" s="106">
        <f t="shared" si="14"/>
        <v>98.11066126855602</v>
      </c>
      <c r="P53" s="106">
        <f t="shared" si="14"/>
        <v>97.48110831234257</v>
      </c>
      <c r="Q53" s="106">
        <f t="shared" si="14"/>
        <v>99.32562620423893</v>
      </c>
      <c r="R53" s="106">
        <f t="shared" si="14"/>
        <v>97.82945736434108</v>
      </c>
      <c r="S53" s="106">
        <f t="shared" si="14"/>
        <v>97.5609756097561</v>
      </c>
      <c r="T53" s="106">
        <f t="shared" si="14"/>
        <v>97.93135872120358</v>
      </c>
      <c r="U53" s="106">
        <f t="shared" si="14"/>
        <v>98.24359816152331</v>
      </c>
    </row>
    <row r="54" spans="1:21" s="113" customFormat="1" ht="33" thickBot="1">
      <c r="A54" s="25" t="s">
        <v>19</v>
      </c>
      <c r="B54" s="106">
        <f>B36/B29*100</f>
        <v>5.145797598627787</v>
      </c>
      <c r="C54" s="106">
        <f aca="true" t="shared" si="15" ref="C54:U54">C36/C29*100</f>
        <v>7.371225577264654</v>
      </c>
      <c r="D54" s="106">
        <f t="shared" si="15"/>
        <v>0</v>
      </c>
      <c r="E54" s="106">
        <f t="shared" si="15"/>
        <v>5.4041128646580585</v>
      </c>
      <c r="F54" s="106">
        <f t="shared" si="15"/>
        <v>9.215686274509805</v>
      </c>
      <c r="G54" s="106">
        <f t="shared" si="15"/>
        <v>5.953488372093023</v>
      </c>
      <c r="H54" s="106">
        <f t="shared" si="15"/>
        <v>7.003154574132492</v>
      </c>
      <c r="I54" s="106">
        <f t="shared" si="15"/>
        <v>2.249134948096886</v>
      </c>
      <c r="J54" s="106">
        <f t="shared" si="15"/>
        <v>0</v>
      </c>
      <c r="K54" s="106">
        <f t="shared" si="15"/>
        <v>6.513761467889909</v>
      </c>
      <c r="L54" s="106">
        <f t="shared" si="15"/>
        <v>4.970414201183432</v>
      </c>
      <c r="M54" s="106">
        <f t="shared" si="15"/>
        <v>4.6938775510204085</v>
      </c>
      <c r="N54" s="106">
        <f t="shared" si="15"/>
        <v>4.523809523809524</v>
      </c>
      <c r="O54" s="106">
        <f t="shared" si="15"/>
        <v>5.53306342780027</v>
      </c>
      <c r="P54" s="106">
        <f t="shared" si="15"/>
        <v>7.8085642317380355</v>
      </c>
      <c r="Q54" s="106">
        <f t="shared" si="15"/>
        <v>7.996146435452794</v>
      </c>
      <c r="R54" s="106">
        <f t="shared" si="15"/>
        <v>3.4108527131782944</v>
      </c>
      <c r="S54" s="106">
        <f t="shared" si="15"/>
        <v>12.195121951219512</v>
      </c>
      <c r="T54" s="106">
        <f t="shared" si="15"/>
        <v>4.960037611659614</v>
      </c>
      <c r="U54" s="106">
        <f t="shared" si="15"/>
        <v>5.302035456336179</v>
      </c>
    </row>
    <row r="55" spans="1:21" s="113" customFormat="1" ht="48" thickBot="1">
      <c r="A55" s="26" t="s">
        <v>18</v>
      </c>
      <c r="B55" s="107">
        <f>(B48+B49+B50)/B28*100</f>
        <v>13.153961136023916</v>
      </c>
      <c r="C55" s="107">
        <f aca="true" t="shared" si="16" ref="C55:U55">(C48+C49+C50)/C28*100</f>
        <v>15.445232466509061</v>
      </c>
      <c r="D55" s="107">
        <f t="shared" si="16"/>
        <v>6.6350710900473935</v>
      </c>
      <c r="E55" s="107">
        <f t="shared" si="16"/>
        <v>13.220338983050848</v>
      </c>
      <c r="F55" s="107">
        <f t="shared" si="16"/>
        <v>9.859154929577464</v>
      </c>
      <c r="G55" s="107">
        <f t="shared" si="16"/>
        <v>10.483210483210485</v>
      </c>
      <c r="H55" s="107">
        <f t="shared" si="16"/>
        <v>10.28507546115148</v>
      </c>
      <c r="I55" s="107">
        <f t="shared" si="16"/>
        <v>0</v>
      </c>
      <c r="J55" s="107">
        <f t="shared" si="16"/>
        <v>16.33835457705678</v>
      </c>
      <c r="K55" s="107">
        <f t="shared" si="16"/>
        <v>17.019543973941367</v>
      </c>
      <c r="L55" s="107">
        <f t="shared" si="16"/>
        <v>9.34010152284264</v>
      </c>
      <c r="M55" s="107">
        <f t="shared" si="16"/>
        <v>20.603907637655418</v>
      </c>
      <c r="N55" s="107">
        <f t="shared" si="16"/>
        <v>9.54356846473029</v>
      </c>
      <c r="O55" s="107">
        <f t="shared" si="16"/>
        <v>14.639905548996456</v>
      </c>
      <c r="P55" s="107">
        <f t="shared" si="16"/>
        <v>17.524644030668128</v>
      </c>
      <c r="Q55" s="107">
        <f t="shared" si="16"/>
        <v>20.55602358887953</v>
      </c>
      <c r="R55" s="107">
        <f t="shared" si="16"/>
        <v>14.489795918367346</v>
      </c>
      <c r="S55" s="107">
        <f t="shared" si="16"/>
        <v>8.928571428571429</v>
      </c>
      <c r="T55" s="107">
        <f t="shared" si="16"/>
        <v>14.340010272213663</v>
      </c>
      <c r="U55" s="107">
        <f t="shared" si="16"/>
        <v>13.627196773264188</v>
      </c>
    </row>
    <row r="56" spans="1:21" s="113" customFormat="1" ht="16.5" thickBot="1">
      <c r="A56" s="25" t="s">
        <v>16</v>
      </c>
      <c r="B56" s="107">
        <f>B49/B28*100</f>
        <v>0</v>
      </c>
      <c r="C56" s="107">
        <f aca="true" t="shared" si="17" ref="C56:U56">C49/C28*100</f>
        <v>3.230890464933018</v>
      </c>
      <c r="D56" s="107">
        <f t="shared" si="17"/>
        <v>1.1848341232227488</v>
      </c>
      <c r="E56" s="107">
        <f t="shared" si="17"/>
        <v>1.9491525423728815</v>
      </c>
      <c r="F56" s="107">
        <f t="shared" si="17"/>
        <v>0.7042253521126761</v>
      </c>
      <c r="G56" s="107">
        <f t="shared" si="17"/>
        <v>2.0475020475020473</v>
      </c>
      <c r="H56" s="107">
        <f t="shared" si="17"/>
        <v>1.621017328116266</v>
      </c>
      <c r="I56" s="107">
        <f t="shared" si="17"/>
        <v>0</v>
      </c>
      <c r="J56" s="107">
        <f t="shared" si="17"/>
        <v>2.20162224797219</v>
      </c>
      <c r="K56" s="107">
        <f t="shared" si="17"/>
        <v>0.8957654723127036</v>
      </c>
      <c r="L56" s="107">
        <f t="shared" si="17"/>
        <v>1.4213197969543148</v>
      </c>
      <c r="M56" s="107">
        <f t="shared" si="17"/>
        <v>2.1314387211367674</v>
      </c>
      <c r="N56" s="107">
        <f t="shared" si="17"/>
        <v>1.2448132780082988</v>
      </c>
      <c r="O56" s="107">
        <f t="shared" si="17"/>
        <v>1.8890200708382525</v>
      </c>
      <c r="P56" s="107">
        <f t="shared" si="17"/>
        <v>1.2048192771084338</v>
      </c>
      <c r="Q56" s="107">
        <f t="shared" si="17"/>
        <v>2.443133951137321</v>
      </c>
      <c r="R56" s="107">
        <f t="shared" si="17"/>
        <v>1.3605442176870748</v>
      </c>
      <c r="S56" s="107">
        <f t="shared" si="17"/>
        <v>0</v>
      </c>
      <c r="T56" s="107">
        <f t="shared" si="17"/>
        <v>1.4791987673343605</v>
      </c>
      <c r="U56" s="107">
        <f t="shared" si="17"/>
        <v>1.5773552290406223</v>
      </c>
    </row>
    <row r="57" spans="1:21" s="113" customFormat="1" ht="15.75" customHeight="1" thickBot="1">
      <c r="A57" s="26" t="s">
        <v>20</v>
      </c>
      <c r="B57" s="107">
        <f>B38/B28*100</f>
        <v>1.195814648729447</v>
      </c>
      <c r="C57" s="107">
        <f aca="true" t="shared" si="18" ref="C57:U57">C38/C28*100</f>
        <v>0.15760441292356187</v>
      </c>
      <c r="D57" s="107">
        <f t="shared" si="18"/>
        <v>0.23696682464454977</v>
      </c>
      <c r="E57" s="107">
        <f t="shared" si="18"/>
        <v>0.46610169491525427</v>
      </c>
      <c r="F57" s="107">
        <f t="shared" si="18"/>
        <v>0.17605633802816903</v>
      </c>
      <c r="G57" s="107">
        <f t="shared" si="18"/>
        <v>0.32760032760032765</v>
      </c>
      <c r="H57" s="107">
        <f t="shared" si="18"/>
        <v>0.2794857462269424</v>
      </c>
      <c r="I57" s="107">
        <f t="shared" si="18"/>
        <v>0.15174506828528073</v>
      </c>
      <c r="J57" s="107">
        <f t="shared" si="18"/>
        <v>0.4634994206257242</v>
      </c>
      <c r="K57" s="107">
        <f t="shared" si="18"/>
        <v>0.8143322475570033</v>
      </c>
      <c r="L57" s="107">
        <f t="shared" si="18"/>
        <v>0.20304568527918782</v>
      </c>
      <c r="M57" s="107">
        <f t="shared" si="18"/>
        <v>1.5985790408525755</v>
      </c>
      <c r="N57" s="107">
        <f t="shared" si="18"/>
        <v>0.6224066390041494</v>
      </c>
      <c r="O57" s="107">
        <f t="shared" si="18"/>
        <v>0.7083825265643447</v>
      </c>
      <c r="P57" s="107">
        <f t="shared" si="18"/>
        <v>0.7667031763417306</v>
      </c>
      <c r="Q57" s="107">
        <f t="shared" si="18"/>
        <v>1.3479359730412805</v>
      </c>
      <c r="R57" s="107">
        <f t="shared" si="18"/>
        <v>0.6802721088435374</v>
      </c>
      <c r="S57" s="107">
        <f t="shared" si="18"/>
        <v>0</v>
      </c>
      <c r="T57" s="107">
        <f t="shared" si="18"/>
        <v>0.7293271700051361</v>
      </c>
      <c r="U57" s="107">
        <f t="shared" si="18"/>
        <v>0.6266205704407951</v>
      </c>
    </row>
    <row r="58" spans="1:21" s="113" customFormat="1" ht="16.5" thickBot="1">
      <c r="A58" s="27" t="s">
        <v>17</v>
      </c>
      <c r="B58" s="90">
        <f>B28-B12</f>
        <v>-13</v>
      </c>
      <c r="C58" s="90">
        <f aca="true" t="shared" si="19" ref="C58:U58">C28-C12</f>
        <v>-1</v>
      </c>
      <c r="D58" s="90">
        <f t="shared" si="19"/>
        <v>-5</v>
      </c>
      <c r="E58" s="90">
        <f t="shared" si="19"/>
        <v>-19</v>
      </c>
      <c r="F58" s="90">
        <f t="shared" si="19"/>
        <v>-1</v>
      </c>
      <c r="G58" s="90">
        <f t="shared" si="19"/>
        <v>-6</v>
      </c>
      <c r="H58" s="90">
        <f t="shared" si="19"/>
        <v>-7</v>
      </c>
      <c r="I58" s="90">
        <f t="shared" si="19"/>
        <v>-5</v>
      </c>
      <c r="J58" s="90">
        <f t="shared" si="19"/>
        <v>4</v>
      </c>
      <c r="K58" s="90">
        <f t="shared" si="19"/>
        <v>-3</v>
      </c>
      <c r="L58" s="90">
        <f t="shared" si="19"/>
        <v>1</v>
      </c>
      <c r="M58" s="90">
        <f t="shared" si="19"/>
        <v>6</v>
      </c>
      <c r="N58" s="90">
        <f t="shared" si="19"/>
        <v>-17</v>
      </c>
      <c r="O58" s="90">
        <f t="shared" si="19"/>
        <v>0</v>
      </c>
      <c r="P58" s="90">
        <f t="shared" si="19"/>
        <v>-8</v>
      </c>
      <c r="Q58" s="90">
        <f t="shared" si="19"/>
        <v>-2</v>
      </c>
      <c r="R58" s="90">
        <f t="shared" si="19"/>
        <v>3</v>
      </c>
      <c r="S58" s="90">
        <f t="shared" si="19"/>
        <v>0</v>
      </c>
      <c r="T58" s="90">
        <f t="shared" si="19"/>
        <v>-21</v>
      </c>
      <c r="U58" s="90">
        <f t="shared" si="19"/>
        <v>-47</v>
      </c>
    </row>
    <row r="60" spans="1:22" ht="12.75">
      <c r="A60" t="s">
        <v>66</v>
      </c>
      <c r="B60" s="196">
        <f>B35/B29*100</f>
        <v>2.0583190394511153</v>
      </c>
      <c r="C60" s="196">
        <f aca="true" t="shared" si="20" ref="C60:V60">C35/C29*100</f>
        <v>5.41740674955595</v>
      </c>
      <c r="D60" s="196">
        <f t="shared" si="20"/>
        <v>4.18848167539267</v>
      </c>
      <c r="E60" s="196">
        <f t="shared" si="20"/>
        <v>4.256336681013869</v>
      </c>
      <c r="F60" s="196">
        <f t="shared" si="20"/>
        <v>11.96078431372549</v>
      </c>
      <c r="G60" s="196">
        <f t="shared" si="20"/>
        <v>5.953488372093023</v>
      </c>
      <c r="H60" s="196">
        <f t="shared" si="20"/>
        <v>7.886435331230284</v>
      </c>
      <c r="I60" s="196">
        <f t="shared" si="20"/>
        <v>6.401384083044983</v>
      </c>
      <c r="J60" s="196">
        <f t="shared" si="20"/>
        <v>3.679369250985545</v>
      </c>
      <c r="K60" s="196">
        <f t="shared" si="20"/>
        <v>4.495412844036697</v>
      </c>
      <c r="L60" s="196">
        <f t="shared" si="20"/>
        <v>6.982248520710059</v>
      </c>
      <c r="M60" s="196">
        <f t="shared" si="20"/>
        <v>3.6734693877551026</v>
      </c>
      <c r="N60" s="196">
        <f t="shared" si="20"/>
        <v>2.738095238095238</v>
      </c>
      <c r="O60" s="196">
        <f t="shared" si="20"/>
        <v>4.4534412955465585</v>
      </c>
      <c r="P60" s="196">
        <f t="shared" si="20"/>
        <v>3.9042821158690177</v>
      </c>
      <c r="Q60" s="196">
        <f t="shared" si="20"/>
        <v>3.5645472061657033</v>
      </c>
      <c r="R60" s="196">
        <f t="shared" si="20"/>
        <v>5.891472868217054</v>
      </c>
      <c r="S60" s="196">
        <f>S35/S29*100</f>
        <v>9.75609756097561</v>
      </c>
      <c r="T60" s="196">
        <f t="shared" si="20"/>
        <v>4.642689233662435</v>
      </c>
      <c r="U60" s="196">
        <f t="shared" si="20"/>
        <v>4.998358502954694</v>
      </c>
      <c r="V60" s="196" t="e">
        <f t="shared" si="20"/>
        <v>#DIV/0!</v>
      </c>
    </row>
    <row r="62" spans="2:22" ht="12.75">
      <c r="B62" s="196">
        <f>B36/B29*100</f>
        <v>5.145797598627787</v>
      </c>
      <c r="C62" s="196">
        <f aca="true" t="shared" si="21" ref="C62:V62">C36/C29*100</f>
        <v>7.371225577264654</v>
      </c>
      <c r="D62" s="196">
        <f t="shared" si="21"/>
        <v>0</v>
      </c>
      <c r="E62" s="196">
        <f t="shared" si="21"/>
        <v>5.4041128646580585</v>
      </c>
      <c r="F62" s="196">
        <f t="shared" si="21"/>
        <v>9.215686274509805</v>
      </c>
      <c r="G62" s="196">
        <f t="shared" si="21"/>
        <v>5.953488372093023</v>
      </c>
      <c r="H62" s="196">
        <f t="shared" si="21"/>
        <v>7.003154574132492</v>
      </c>
      <c r="I62" s="196">
        <f t="shared" si="21"/>
        <v>2.249134948096886</v>
      </c>
      <c r="J62" s="196">
        <f t="shared" si="21"/>
        <v>0</v>
      </c>
      <c r="K62" s="196">
        <f t="shared" si="21"/>
        <v>6.513761467889909</v>
      </c>
      <c r="L62" s="196">
        <f t="shared" si="21"/>
        <v>4.970414201183432</v>
      </c>
      <c r="M62" s="196">
        <f t="shared" si="21"/>
        <v>4.6938775510204085</v>
      </c>
      <c r="N62" s="196">
        <f t="shared" si="21"/>
        <v>4.523809523809524</v>
      </c>
      <c r="O62" s="196">
        <f t="shared" si="21"/>
        <v>5.53306342780027</v>
      </c>
      <c r="P62" s="196">
        <f t="shared" si="21"/>
        <v>7.8085642317380355</v>
      </c>
      <c r="Q62" s="196">
        <f t="shared" si="21"/>
        <v>7.996146435452794</v>
      </c>
      <c r="R62" s="196">
        <f t="shared" si="21"/>
        <v>3.4108527131782944</v>
      </c>
      <c r="S62" s="196">
        <f>S36/S29*100</f>
        <v>12.195121951219512</v>
      </c>
      <c r="T62" s="196">
        <f t="shared" si="21"/>
        <v>4.960037611659614</v>
      </c>
      <c r="U62" s="196">
        <f t="shared" si="21"/>
        <v>5.302035456336179</v>
      </c>
      <c r="V62" s="196" t="e">
        <f t="shared" si="21"/>
        <v>#DIV/0!</v>
      </c>
    </row>
  </sheetData>
  <sheetProtection/>
  <mergeCells count="7">
    <mergeCell ref="U3:U4"/>
    <mergeCell ref="A10:U10"/>
    <mergeCell ref="A6:U6"/>
    <mergeCell ref="A1:U1"/>
    <mergeCell ref="B3:E3"/>
    <mergeCell ref="F3:H3"/>
    <mergeCell ref="I3:T3"/>
  </mergeCells>
  <printOptions/>
  <pageMargins left="0.7874015748031497" right="0.1968503937007874" top="0.1968503937007874" bottom="0.1968503937007874" header="0" footer="0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"/>
  <sheetViews>
    <sheetView view="pageBreakPreview" zoomScale="70" zoomScaleNormal="80" zoomScaleSheetLayoutView="70" zoomScalePageLayoutView="0" workbookViewId="0" topLeftCell="A1">
      <selection activeCell="AJ9" sqref="AJ9"/>
    </sheetView>
  </sheetViews>
  <sheetFormatPr defaultColWidth="9.00390625" defaultRowHeight="12.75"/>
  <cols>
    <col min="1" max="1" width="43.375" style="0" customWidth="1"/>
    <col min="2" max="6" width="9.125" style="1" bestFit="1" customWidth="1"/>
    <col min="7" max="7" width="8.25390625" style="1" customWidth="1"/>
    <col min="8" max="8" width="7.875" style="1" bestFit="1" customWidth="1"/>
    <col min="9" max="9" width="7.75390625" style="1" bestFit="1" customWidth="1"/>
    <col min="10" max="10" width="8.375" style="1" customWidth="1"/>
    <col min="11" max="11" width="7.75390625" style="0" bestFit="1" customWidth="1"/>
    <col min="12" max="12" width="8.25390625" style="0" customWidth="1"/>
    <col min="13" max="21" width="7.75390625" style="0" bestFit="1" customWidth="1"/>
    <col min="22" max="22" width="0.12890625" style="0" hidden="1" customWidth="1"/>
    <col min="23" max="23" width="9.25390625" style="0" bestFit="1" customWidth="1"/>
    <col min="24" max="24" width="9.125" style="0" bestFit="1" customWidth="1"/>
    <col min="25" max="25" width="0.6171875" style="0" hidden="1" customWidth="1"/>
    <col min="26" max="29" width="12.625" style="0" hidden="1" customWidth="1"/>
    <col min="30" max="30" width="9.125" style="0" bestFit="1" customWidth="1"/>
    <col min="31" max="31" width="0.6171875" style="0" hidden="1" customWidth="1"/>
    <col min="32" max="33" width="12.625" style="0" hidden="1" customWidth="1"/>
    <col min="34" max="34" width="10.125" style="0" bestFit="1" customWidth="1"/>
  </cols>
  <sheetData>
    <row r="1" spans="1:34" ht="18.75">
      <c r="A1" s="219" t="s">
        <v>68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</row>
    <row r="2" spans="1:34" ht="12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58.5" customHeight="1" thickBot="1">
      <c r="A3" s="3"/>
      <c r="B3" s="208" t="s">
        <v>45</v>
      </c>
      <c r="C3" s="220"/>
      <c r="D3" s="220"/>
      <c r="E3" s="220"/>
      <c r="F3" s="221"/>
      <c r="G3" s="208" t="s">
        <v>46</v>
      </c>
      <c r="H3" s="221"/>
      <c r="I3" s="208" t="s">
        <v>47</v>
      </c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2" t="s">
        <v>48</v>
      </c>
      <c r="Y3" s="222"/>
      <c r="Z3" s="222"/>
      <c r="AA3" s="222"/>
      <c r="AB3" s="222"/>
      <c r="AC3" s="222"/>
      <c r="AD3" s="222"/>
      <c r="AE3" s="208" t="s">
        <v>49</v>
      </c>
      <c r="AF3" s="223"/>
      <c r="AG3" s="209"/>
      <c r="AH3" s="210" t="s">
        <v>50</v>
      </c>
    </row>
    <row r="4" spans="1:34" ht="16.5" thickBot="1">
      <c r="A4" s="4"/>
      <c r="B4" s="5">
        <v>22</v>
      </c>
      <c r="C4" s="5">
        <v>30</v>
      </c>
      <c r="D4" s="5">
        <v>83</v>
      </c>
      <c r="E4" s="5">
        <v>86</v>
      </c>
      <c r="F4" s="6" t="s">
        <v>14</v>
      </c>
      <c r="G4" s="7">
        <v>35</v>
      </c>
      <c r="H4" s="6" t="s">
        <v>14</v>
      </c>
      <c r="I4" s="7">
        <v>5</v>
      </c>
      <c r="J4" s="7">
        <v>9</v>
      </c>
      <c r="K4" s="7">
        <v>11</v>
      </c>
      <c r="L4" s="7">
        <v>27</v>
      </c>
      <c r="M4" s="7">
        <v>28</v>
      </c>
      <c r="N4" s="7">
        <v>40</v>
      </c>
      <c r="O4" s="7">
        <v>62</v>
      </c>
      <c r="P4" s="7">
        <v>63</v>
      </c>
      <c r="Q4" s="7">
        <v>67</v>
      </c>
      <c r="R4" s="7">
        <v>70</v>
      </c>
      <c r="S4" s="7">
        <v>80</v>
      </c>
      <c r="T4" s="7">
        <v>87</v>
      </c>
      <c r="U4" s="7">
        <v>88</v>
      </c>
      <c r="V4" s="7">
        <v>13</v>
      </c>
      <c r="W4" s="8" t="s">
        <v>14</v>
      </c>
      <c r="X4" s="9">
        <v>63</v>
      </c>
      <c r="Y4" s="9">
        <v>2</v>
      </c>
      <c r="Z4" s="9">
        <v>3</v>
      </c>
      <c r="AA4" s="9">
        <v>4</v>
      </c>
      <c r="AB4" s="9">
        <v>5</v>
      </c>
      <c r="AC4" s="9">
        <v>6</v>
      </c>
      <c r="AD4" s="10" t="s">
        <v>14</v>
      </c>
      <c r="AE4" s="35">
        <v>1</v>
      </c>
      <c r="AF4" s="29">
        <v>2</v>
      </c>
      <c r="AG4" s="10" t="s">
        <v>14</v>
      </c>
      <c r="AH4" s="211"/>
    </row>
    <row r="5" spans="1:34" s="113" customFormat="1" ht="31.5">
      <c r="A5" s="54" t="s">
        <v>73</v>
      </c>
      <c r="B5" s="109">
        <f>B7+B8+B9</f>
        <v>918</v>
      </c>
      <c r="C5" s="109">
        <f aca="true" t="shared" si="0" ref="C5:AF5">C7+C8+C9</f>
        <v>714</v>
      </c>
      <c r="D5" s="109">
        <f t="shared" si="0"/>
        <v>1085</v>
      </c>
      <c r="E5" s="109">
        <f t="shared" si="0"/>
        <v>1461</v>
      </c>
      <c r="F5" s="77">
        <f>SUM(B5:E5)</f>
        <v>4178</v>
      </c>
      <c r="G5" s="109">
        <f t="shared" si="0"/>
        <v>1199</v>
      </c>
      <c r="H5" s="77">
        <f>SUM(G5:G5)</f>
        <v>1199</v>
      </c>
      <c r="I5" s="109">
        <f t="shared" si="0"/>
        <v>862</v>
      </c>
      <c r="J5" s="109">
        <f t="shared" si="0"/>
        <v>806</v>
      </c>
      <c r="K5" s="109">
        <f t="shared" si="0"/>
        <v>660</v>
      </c>
      <c r="L5" s="109">
        <f t="shared" si="0"/>
        <v>613</v>
      </c>
      <c r="M5" s="109">
        <f t="shared" si="0"/>
        <v>772</v>
      </c>
      <c r="N5" s="109">
        <f t="shared" si="0"/>
        <v>740</v>
      </c>
      <c r="O5" s="109">
        <f t="shared" si="0"/>
        <v>780</v>
      </c>
      <c r="P5" s="109">
        <f t="shared" si="0"/>
        <v>298</v>
      </c>
      <c r="Q5" s="109">
        <f t="shared" si="0"/>
        <v>522</v>
      </c>
      <c r="R5" s="109">
        <f t="shared" si="0"/>
        <v>1063</v>
      </c>
      <c r="S5" s="109">
        <f t="shared" si="0"/>
        <v>1527</v>
      </c>
      <c r="T5" s="109">
        <f t="shared" si="0"/>
        <v>1183</v>
      </c>
      <c r="U5" s="109">
        <f t="shared" si="0"/>
        <v>993</v>
      </c>
      <c r="V5" s="109">
        <f t="shared" si="0"/>
        <v>0</v>
      </c>
      <c r="W5" s="77">
        <f>SUM(I5:V5)</f>
        <v>10819</v>
      </c>
      <c r="X5" s="109">
        <f t="shared" si="0"/>
        <v>236</v>
      </c>
      <c r="Y5" s="109">
        <f t="shared" si="0"/>
        <v>0</v>
      </c>
      <c r="Z5" s="109">
        <f t="shared" si="0"/>
        <v>0</v>
      </c>
      <c r="AA5" s="109">
        <f t="shared" si="0"/>
        <v>0</v>
      </c>
      <c r="AB5" s="109">
        <f t="shared" si="0"/>
        <v>0</v>
      </c>
      <c r="AC5" s="109">
        <f t="shared" si="0"/>
        <v>0</v>
      </c>
      <c r="AD5" s="77">
        <f>SUM(X5:AC5)</f>
        <v>236</v>
      </c>
      <c r="AE5" s="109">
        <f t="shared" si="0"/>
        <v>0</v>
      </c>
      <c r="AF5" s="109">
        <f t="shared" si="0"/>
        <v>0</v>
      </c>
      <c r="AG5" s="77">
        <f>SUM(AE5:AF5)</f>
        <v>0</v>
      </c>
      <c r="AH5" s="78">
        <f>SUM(AG5,AD5,W5,H5,F5)</f>
        <v>16432</v>
      </c>
    </row>
    <row r="6" spans="1:34" s="113" customFormat="1" ht="14.25" thickBot="1">
      <c r="A6" s="215" t="s">
        <v>35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7"/>
      <c r="AH6" s="218"/>
    </row>
    <row r="7" spans="1:34" s="113" customFormat="1" ht="20.25" thickBot="1">
      <c r="A7" s="12" t="s">
        <v>32</v>
      </c>
      <c r="B7" s="55">
        <v>918</v>
      </c>
      <c r="C7" s="56">
        <v>701</v>
      </c>
      <c r="D7" s="56">
        <v>1081</v>
      </c>
      <c r="E7" s="56">
        <v>1461</v>
      </c>
      <c r="F7" s="32">
        <f>SUM(B7:E7)</f>
        <v>4161</v>
      </c>
      <c r="G7" s="55">
        <v>1190</v>
      </c>
      <c r="H7" s="32">
        <f>SUM(G7:G7)</f>
        <v>1190</v>
      </c>
      <c r="I7" s="55">
        <v>862</v>
      </c>
      <c r="J7" s="55">
        <v>804</v>
      </c>
      <c r="K7" s="55">
        <v>660</v>
      </c>
      <c r="L7" s="55">
        <v>606</v>
      </c>
      <c r="M7" s="55">
        <v>768</v>
      </c>
      <c r="N7" s="55">
        <v>737</v>
      </c>
      <c r="O7" s="55">
        <v>776</v>
      </c>
      <c r="P7" s="55">
        <v>295</v>
      </c>
      <c r="Q7" s="55">
        <v>519</v>
      </c>
      <c r="R7" s="55">
        <v>1061</v>
      </c>
      <c r="S7" s="55">
        <v>1523</v>
      </c>
      <c r="T7" s="55">
        <v>1172</v>
      </c>
      <c r="U7" s="55">
        <v>992</v>
      </c>
      <c r="V7" s="55"/>
      <c r="W7" s="32">
        <f>SUM(I7:V7)</f>
        <v>10775</v>
      </c>
      <c r="X7" s="61">
        <v>236</v>
      </c>
      <c r="Y7" s="61"/>
      <c r="Z7" s="61"/>
      <c r="AA7" s="61"/>
      <c r="AB7" s="62"/>
      <c r="AC7" s="62"/>
      <c r="AD7" s="33">
        <f aca="true" t="shared" si="1" ref="AD7:AD50">SUM(X7:AC7)</f>
        <v>236</v>
      </c>
      <c r="AE7" s="69"/>
      <c r="AF7" s="70"/>
      <c r="AG7" s="33">
        <f aca="true" t="shared" si="2" ref="AG7:AG50">SUM(AE7:AF7)</f>
        <v>0</v>
      </c>
      <c r="AH7" s="34">
        <f>SUM(AG7,AD7,W7,H7,F7)</f>
        <v>16362</v>
      </c>
    </row>
    <row r="8" spans="1:34" s="113" customFormat="1" ht="20.25" thickBot="1">
      <c r="A8" s="12" t="s">
        <v>34</v>
      </c>
      <c r="B8" s="55"/>
      <c r="C8" s="56">
        <v>5</v>
      </c>
      <c r="D8" s="56">
        <v>4</v>
      </c>
      <c r="E8" s="56"/>
      <c r="F8" s="32">
        <f>SUM(B8:E8)</f>
        <v>9</v>
      </c>
      <c r="G8" s="55">
        <v>6</v>
      </c>
      <c r="H8" s="32">
        <f>SUM(G8:G8)</f>
        <v>6</v>
      </c>
      <c r="I8" s="55"/>
      <c r="J8" s="55">
        <v>2</v>
      </c>
      <c r="K8" s="55"/>
      <c r="L8" s="55">
        <v>7</v>
      </c>
      <c r="M8" s="55">
        <v>3</v>
      </c>
      <c r="N8" s="55">
        <v>3</v>
      </c>
      <c r="O8" s="55">
        <v>4</v>
      </c>
      <c r="P8" s="55">
        <v>3</v>
      </c>
      <c r="Q8" s="55">
        <v>3</v>
      </c>
      <c r="R8" s="55">
        <v>2</v>
      </c>
      <c r="S8" s="55">
        <v>4</v>
      </c>
      <c r="T8" s="55">
        <v>11</v>
      </c>
      <c r="U8" s="55">
        <v>1</v>
      </c>
      <c r="V8" s="55"/>
      <c r="W8" s="32">
        <f>SUM(I8:V8)</f>
        <v>43</v>
      </c>
      <c r="X8" s="61"/>
      <c r="Y8" s="61"/>
      <c r="Z8" s="61"/>
      <c r="AA8" s="61"/>
      <c r="AB8" s="62"/>
      <c r="AC8" s="62"/>
      <c r="AD8" s="33">
        <f t="shared" si="1"/>
        <v>0</v>
      </c>
      <c r="AE8" s="65"/>
      <c r="AF8" s="66"/>
      <c r="AG8" s="33">
        <f t="shared" si="2"/>
        <v>0</v>
      </c>
      <c r="AH8" s="34">
        <f>SUM(AG8,AD8,W8,H8,F8)</f>
        <v>58</v>
      </c>
    </row>
    <row r="9" spans="1:34" s="113" customFormat="1" ht="20.25" thickBot="1">
      <c r="A9" s="37" t="s">
        <v>33</v>
      </c>
      <c r="B9" s="57"/>
      <c r="C9" s="58">
        <v>8</v>
      </c>
      <c r="D9" s="58"/>
      <c r="E9" s="58"/>
      <c r="F9" s="39">
        <f>SUM(B9:E9)</f>
        <v>8</v>
      </c>
      <c r="G9" s="57">
        <v>3</v>
      </c>
      <c r="H9" s="39">
        <f>SUM(G9:G9)</f>
        <v>3</v>
      </c>
      <c r="I9" s="57"/>
      <c r="J9" s="57"/>
      <c r="K9" s="57"/>
      <c r="L9" s="57"/>
      <c r="M9" s="57">
        <v>1</v>
      </c>
      <c r="N9" s="57"/>
      <c r="O9" s="57"/>
      <c r="P9" s="57"/>
      <c r="Q9" s="57"/>
      <c r="R9" s="57"/>
      <c r="S9" s="57"/>
      <c r="T9" s="57"/>
      <c r="U9" s="57"/>
      <c r="V9" s="57"/>
      <c r="W9" s="39">
        <f>SUM(I9:V9)</f>
        <v>1</v>
      </c>
      <c r="X9" s="63"/>
      <c r="Y9" s="63"/>
      <c r="Z9" s="63"/>
      <c r="AA9" s="63"/>
      <c r="AB9" s="64"/>
      <c r="AC9" s="64"/>
      <c r="AD9" s="40">
        <f t="shared" si="1"/>
        <v>0</v>
      </c>
      <c r="AE9" s="67"/>
      <c r="AF9" s="68"/>
      <c r="AG9" s="40">
        <f t="shared" si="2"/>
        <v>0</v>
      </c>
      <c r="AH9" s="41">
        <f>SUM(AG9,AD9,W9,H9,F9)</f>
        <v>12</v>
      </c>
    </row>
    <row r="10" spans="1:34" s="113" customFormat="1" ht="14.25" thickBot="1">
      <c r="A10" s="212" t="s">
        <v>44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4"/>
    </row>
    <row r="11" spans="1:34" s="113" customFormat="1" ht="20.25" thickBot="1">
      <c r="A11" s="13" t="s">
        <v>0</v>
      </c>
      <c r="B11" s="97">
        <v>38</v>
      </c>
      <c r="C11" s="98">
        <v>30</v>
      </c>
      <c r="D11" s="98">
        <v>43</v>
      </c>
      <c r="E11" s="98">
        <v>56</v>
      </c>
      <c r="F11" s="43">
        <f>SUM(B11:E11)</f>
        <v>167</v>
      </c>
      <c r="G11" s="97">
        <v>49</v>
      </c>
      <c r="H11" s="43">
        <f>SUM(G11:G11)</f>
        <v>49</v>
      </c>
      <c r="I11" s="97">
        <v>35</v>
      </c>
      <c r="J11" s="97">
        <v>35</v>
      </c>
      <c r="K11" s="97">
        <v>30</v>
      </c>
      <c r="L11" s="97">
        <v>27</v>
      </c>
      <c r="M11" s="97">
        <v>35</v>
      </c>
      <c r="N11" s="97">
        <v>30</v>
      </c>
      <c r="O11" s="97">
        <v>32</v>
      </c>
      <c r="P11" s="97">
        <v>15</v>
      </c>
      <c r="Q11" s="97">
        <v>22</v>
      </c>
      <c r="R11" s="97">
        <v>41</v>
      </c>
      <c r="S11" s="97">
        <v>57</v>
      </c>
      <c r="T11" s="97">
        <v>46</v>
      </c>
      <c r="U11" s="97">
        <v>42</v>
      </c>
      <c r="V11" s="97"/>
      <c r="W11" s="43">
        <f>SUM(I11:V11)</f>
        <v>447</v>
      </c>
      <c r="X11" s="100">
        <v>20</v>
      </c>
      <c r="Y11" s="100"/>
      <c r="Z11" s="100"/>
      <c r="AA11" s="100"/>
      <c r="AB11" s="101"/>
      <c r="AC11" s="101"/>
      <c r="AD11" s="44">
        <f t="shared" si="1"/>
        <v>20</v>
      </c>
      <c r="AE11" s="65"/>
      <c r="AF11" s="66"/>
      <c r="AG11" s="44">
        <f t="shared" si="2"/>
        <v>0</v>
      </c>
      <c r="AH11" s="45">
        <f>SUM(AG11,AD11,W11,H11,F11)</f>
        <v>683</v>
      </c>
    </row>
    <row r="12" spans="1:34" s="113" customFormat="1" ht="20.25" thickBot="1">
      <c r="A12" s="14" t="s">
        <v>69</v>
      </c>
      <c r="B12" s="55">
        <v>927</v>
      </c>
      <c r="C12" s="56">
        <v>724</v>
      </c>
      <c r="D12" s="56">
        <v>1090</v>
      </c>
      <c r="E12" s="56">
        <v>1479</v>
      </c>
      <c r="F12" s="32">
        <f>SUM(B12:E12)</f>
        <v>4220</v>
      </c>
      <c r="G12" s="55">
        <v>1198</v>
      </c>
      <c r="H12" s="32">
        <f>SUM(G12:G12)</f>
        <v>1198</v>
      </c>
      <c r="I12" s="55">
        <v>867</v>
      </c>
      <c r="J12" s="55">
        <v>809</v>
      </c>
      <c r="K12" s="55">
        <v>674</v>
      </c>
      <c r="L12" s="55">
        <v>602</v>
      </c>
      <c r="M12" s="55">
        <v>785</v>
      </c>
      <c r="N12" s="55">
        <v>744</v>
      </c>
      <c r="O12" s="55">
        <v>778</v>
      </c>
      <c r="P12" s="55">
        <v>300</v>
      </c>
      <c r="Q12" s="55">
        <v>530</v>
      </c>
      <c r="R12" s="55">
        <v>1056</v>
      </c>
      <c r="S12" s="55">
        <v>1529</v>
      </c>
      <c r="T12" s="55">
        <v>1175</v>
      </c>
      <c r="U12" s="55">
        <v>996</v>
      </c>
      <c r="V12" s="55"/>
      <c r="W12" s="32">
        <f>SUM(I12:V12)</f>
        <v>10845</v>
      </c>
      <c r="X12" s="61">
        <v>233</v>
      </c>
      <c r="Y12" s="61"/>
      <c r="Z12" s="61"/>
      <c r="AA12" s="61"/>
      <c r="AB12" s="62"/>
      <c r="AC12" s="62"/>
      <c r="AD12" s="33">
        <f t="shared" si="1"/>
        <v>233</v>
      </c>
      <c r="AE12" s="65"/>
      <c r="AF12" s="66"/>
      <c r="AG12" s="33">
        <f t="shared" si="2"/>
        <v>0</v>
      </c>
      <c r="AH12" s="34">
        <f>SUM(AG12,AD12,W12,H12,F12)</f>
        <v>16496</v>
      </c>
    </row>
    <row r="13" spans="1:34" s="113" customFormat="1" ht="20.25" thickBot="1">
      <c r="A13" s="14" t="s">
        <v>23</v>
      </c>
      <c r="B13" s="55">
        <v>2</v>
      </c>
      <c r="C13" s="56">
        <v>9</v>
      </c>
      <c r="D13" s="56">
        <v>8</v>
      </c>
      <c r="E13" s="56">
        <v>1</v>
      </c>
      <c r="F13" s="32">
        <f>SUM(B13:E13)</f>
        <v>20</v>
      </c>
      <c r="G13" s="55">
        <v>9</v>
      </c>
      <c r="H13" s="32">
        <f>SUM(G13:G13)</f>
        <v>9</v>
      </c>
      <c r="I13" s="55">
        <v>18</v>
      </c>
      <c r="J13" s="55">
        <v>9</v>
      </c>
      <c r="K13" s="55">
        <v>8</v>
      </c>
      <c r="L13" s="55">
        <v>10</v>
      </c>
      <c r="M13" s="55">
        <v>3</v>
      </c>
      <c r="N13" s="55">
        <v>8</v>
      </c>
      <c r="O13" s="55">
        <v>13</v>
      </c>
      <c r="P13" s="55">
        <v>7</v>
      </c>
      <c r="Q13" s="55">
        <v>8</v>
      </c>
      <c r="R13" s="55">
        <v>17</v>
      </c>
      <c r="S13" s="55">
        <v>13</v>
      </c>
      <c r="T13" s="55">
        <v>20</v>
      </c>
      <c r="U13" s="55">
        <v>14</v>
      </c>
      <c r="V13" s="55"/>
      <c r="W13" s="32">
        <f>SUM(I13:V13)</f>
        <v>148</v>
      </c>
      <c r="X13" s="61">
        <v>6</v>
      </c>
      <c r="Y13" s="61"/>
      <c r="Z13" s="61"/>
      <c r="AA13" s="61"/>
      <c r="AB13" s="62"/>
      <c r="AC13" s="62"/>
      <c r="AD13" s="33">
        <f t="shared" si="1"/>
        <v>6</v>
      </c>
      <c r="AE13" s="65"/>
      <c r="AF13" s="66"/>
      <c r="AG13" s="33">
        <f t="shared" si="2"/>
        <v>0</v>
      </c>
      <c r="AH13" s="34">
        <f>SUM(AG13,AD13,W13,H13,F13)</f>
        <v>183</v>
      </c>
    </row>
    <row r="14" spans="1:34" s="113" customFormat="1" ht="16.5" thickBot="1">
      <c r="A14" s="14" t="s">
        <v>24</v>
      </c>
      <c r="B14" s="74">
        <f>SUM(B15:B27)</f>
        <v>11</v>
      </c>
      <c r="C14" s="74">
        <f aca="true" t="shared" si="3" ref="C14:AH14">SUM(C15:C27)</f>
        <v>32</v>
      </c>
      <c r="D14" s="74">
        <f t="shared" si="3"/>
        <v>13</v>
      </c>
      <c r="E14" s="74">
        <f t="shared" si="3"/>
        <v>19</v>
      </c>
      <c r="F14" s="74">
        <f t="shared" si="3"/>
        <v>75</v>
      </c>
      <c r="G14" s="74">
        <f t="shared" si="3"/>
        <v>17</v>
      </c>
      <c r="H14" s="74">
        <f t="shared" si="3"/>
        <v>17</v>
      </c>
      <c r="I14" s="74">
        <f t="shared" si="3"/>
        <v>23</v>
      </c>
      <c r="J14" s="74">
        <f t="shared" si="3"/>
        <v>14</v>
      </c>
      <c r="K14" s="74">
        <f t="shared" si="3"/>
        <v>22</v>
      </c>
      <c r="L14" s="74">
        <f t="shared" si="3"/>
        <v>6</v>
      </c>
      <c r="M14" s="74">
        <f t="shared" si="3"/>
        <v>20</v>
      </c>
      <c r="N14" s="74">
        <f t="shared" si="3"/>
        <v>15</v>
      </c>
      <c r="O14" s="74">
        <f t="shared" si="3"/>
        <v>15</v>
      </c>
      <c r="P14" s="74">
        <f t="shared" si="3"/>
        <v>12</v>
      </c>
      <c r="Q14" s="74">
        <f t="shared" si="3"/>
        <v>19</v>
      </c>
      <c r="R14" s="74">
        <f t="shared" si="3"/>
        <v>12</v>
      </c>
      <c r="S14" s="74">
        <f t="shared" si="3"/>
        <v>19</v>
      </c>
      <c r="T14" s="74">
        <f t="shared" si="3"/>
        <v>23</v>
      </c>
      <c r="U14" s="74">
        <f t="shared" si="3"/>
        <v>18</v>
      </c>
      <c r="V14" s="74">
        <f t="shared" si="3"/>
        <v>0</v>
      </c>
      <c r="W14" s="74">
        <f t="shared" si="3"/>
        <v>218</v>
      </c>
      <c r="X14" s="74">
        <f t="shared" si="3"/>
        <v>3</v>
      </c>
      <c r="Y14" s="74">
        <f t="shared" si="3"/>
        <v>0</v>
      </c>
      <c r="Z14" s="74">
        <f t="shared" si="3"/>
        <v>0</v>
      </c>
      <c r="AA14" s="74">
        <f t="shared" si="3"/>
        <v>0</v>
      </c>
      <c r="AB14" s="74">
        <f t="shared" si="3"/>
        <v>0</v>
      </c>
      <c r="AC14" s="74">
        <f t="shared" si="3"/>
        <v>0</v>
      </c>
      <c r="AD14" s="74">
        <f t="shared" si="3"/>
        <v>3</v>
      </c>
      <c r="AE14" s="74">
        <f t="shared" si="3"/>
        <v>0</v>
      </c>
      <c r="AF14" s="74">
        <f t="shared" si="3"/>
        <v>0</v>
      </c>
      <c r="AG14" s="74">
        <f t="shared" si="3"/>
        <v>0</v>
      </c>
      <c r="AH14" s="74">
        <f t="shared" si="3"/>
        <v>313</v>
      </c>
    </row>
    <row r="15" spans="1:34" s="113" customFormat="1" ht="20.25" thickBot="1">
      <c r="A15" s="15" t="s">
        <v>36</v>
      </c>
      <c r="B15" s="55">
        <v>3</v>
      </c>
      <c r="C15" s="56">
        <v>12</v>
      </c>
      <c r="D15" s="56">
        <v>5</v>
      </c>
      <c r="E15" s="56">
        <v>5</v>
      </c>
      <c r="F15" s="32">
        <f aca="true" t="shared" si="4" ref="F15:F27">SUM(B15:E15)</f>
        <v>25</v>
      </c>
      <c r="G15" s="55">
        <v>5</v>
      </c>
      <c r="H15" s="32">
        <f aca="true" t="shared" si="5" ref="H15:H27">SUM(G15:G15)</f>
        <v>5</v>
      </c>
      <c r="I15" s="55">
        <v>7</v>
      </c>
      <c r="J15" s="55">
        <v>3</v>
      </c>
      <c r="K15" s="55">
        <v>8</v>
      </c>
      <c r="L15" s="55">
        <v>2</v>
      </c>
      <c r="M15" s="55">
        <v>13</v>
      </c>
      <c r="N15" s="55">
        <v>7</v>
      </c>
      <c r="O15" s="55">
        <v>8</v>
      </c>
      <c r="P15" s="55">
        <v>3</v>
      </c>
      <c r="Q15" s="55">
        <v>10</v>
      </c>
      <c r="R15" s="55">
        <v>3</v>
      </c>
      <c r="S15" s="55">
        <v>5</v>
      </c>
      <c r="T15" s="55">
        <v>3</v>
      </c>
      <c r="U15" s="55">
        <v>3</v>
      </c>
      <c r="V15" s="55"/>
      <c r="W15" s="32">
        <f aca="true" t="shared" si="6" ref="W15:W27">SUM(I15:V15)</f>
        <v>75</v>
      </c>
      <c r="X15" s="61"/>
      <c r="Y15" s="61"/>
      <c r="Z15" s="61"/>
      <c r="AA15" s="61"/>
      <c r="AB15" s="62"/>
      <c r="AC15" s="62"/>
      <c r="AD15" s="33">
        <f t="shared" si="1"/>
        <v>0</v>
      </c>
      <c r="AE15" s="65"/>
      <c r="AF15" s="66"/>
      <c r="AG15" s="33">
        <f t="shared" si="2"/>
        <v>0</v>
      </c>
      <c r="AH15" s="34">
        <f aca="true" t="shared" si="7" ref="AH15:AH27">SUM(AG15,AD15,W15,H15,F15)</f>
        <v>105</v>
      </c>
    </row>
    <row r="16" spans="1:34" s="113" customFormat="1" ht="20.25" thickBot="1">
      <c r="A16" s="15" t="s">
        <v>40</v>
      </c>
      <c r="B16" s="55"/>
      <c r="C16" s="56"/>
      <c r="D16" s="56"/>
      <c r="E16" s="56"/>
      <c r="F16" s="32">
        <f t="shared" si="4"/>
        <v>0</v>
      </c>
      <c r="G16" s="55"/>
      <c r="H16" s="32">
        <f t="shared" si="5"/>
        <v>0</v>
      </c>
      <c r="I16" s="55"/>
      <c r="J16" s="55"/>
      <c r="K16" s="55"/>
      <c r="L16" s="55"/>
      <c r="M16" s="55"/>
      <c r="N16" s="55"/>
      <c r="O16" s="55">
        <v>2</v>
      </c>
      <c r="P16" s="55">
        <v>5</v>
      </c>
      <c r="Q16" s="55">
        <v>2</v>
      </c>
      <c r="R16" s="55">
        <v>2</v>
      </c>
      <c r="S16" s="55">
        <v>1</v>
      </c>
      <c r="T16" s="55">
        <v>1</v>
      </c>
      <c r="U16" s="55"/>
      <c r="V16" s="55"/>
      <c r="W16" s="32">
        <f t="shared" si="6"/>
        <v>13</v>
      </c>
      <c r="X16" s="61"/>
      <c r="Y16" s="61"/>
      <c r="Z16" s="61"/>
      <c r="AA16" s="61"/>
      <c r="AB16" s="62"/>
      <c r="AC16" s="62"/>
      <c r="AD16" s="33">
        <f t="shared" si="1"/>
        <v>0</v>
      </c>
      <c r="AE16" s="65"/>
      <c r="AF16" s="66"/>
      <c r="AG16" s="33">
        <f t="shared" si="2"/>
        <v>0</v>
      </c>
      <c r="AH16" s="34">
        <f t="shared" si="7"/>
        <v>13</v>
      </c>
    </row>
    <row r="17" spans="1:34" s="113" customFormat="1" ht="20.25" thickBot="1">
      <c r="A17" s="15" t="s">
        <v>37</v>
      </c>
      <c r="B17" s="55">
        <v>7</v>
      </c>
      <c r="C17" s="56">
        <v>11</v>
      </c>
      <c r="D17" s="56"/>
      <c r="E17" s="56">
        <v>6</v>
      </c>
      <c r="F17" s="32">
        <f t="shared" si="4"/>
        <v>24</v>
      </c>
      <c r="G17" s="55">
        <v>7</v>
      </c>
      <c r="H17" s="32">
        <f t="shared" si="5"/>
        <v>7</v>
      </c>
      <c r="I17" s="55">
        <v>7</v>
      </c>
      <c r="J17" s="55">
        <v>5</v>
      </c>
      <c r="K17" s="55">
        <v>11</v>
      </c>
      <c r="L17" s="55">
        <v>3</v>
      </c>
      <c r="M17" s="55">
        <v>3</v>
      </c>
      <c r="N17" s="55">
        <v>5</v>
      </c>
      <c r="O17" s="55">
        <v>1</v>
      </c>
      <c r="P17" s="55">
        <v>3</v>
      </c>
      <c r="Q17" s="55">
        <v>3</v>
      </c>
      <c r="R17" s="55">
        <v>5</v>
      </c>
      <c r="S17" s="55">
        <v>8</v>
      </c>
      <c r="T17" s="55">
        <v>11</v>
      </c>
      <c r="U17" s="55">
        <v>7</v>
      </c>
      <c r="V17" s="55"/>
      <c r="W17" s="32">
        <f t="shared" si="6"/>
        <v>72</v>
      </c>
      <c r="X17" s="61">
        <v>2</v>
      </c>
      <c r="Y17" s="61"/>
      <c r="Z17" s="61"/>
      <c r="AA17" s="61"/>
      <c r="AB17" s="62"/>
      <c r="AC17" s="62"/>
      <c r="AD17" s="33">
        <f t="shared" si="1"/>
        <v>2</v>
      </c>
      <c r="AE17" s="65"/>
      <c r="AF17" s="66"/>
      <c r="AG17" s="33">
        <f t="shared" si="2"/>
        <v>0</v>
      </c>
      <c r="AH17" s="34">
        <f t="shared" si="7"/>
        <v>105</v>
      </c>
    </row>
    <row r="18" spans="1:34" s="113" customFormat="1" ht="20.25" thickBot="1">
      <c r="A18" s="16" t="s">
        <v>8</v>
      </c>
      <c r="B18" s="55"/>
      <c r="C18" s="56"/>
      <c r="D18" s="56"/>
      <c r="E18" s="56"/>
      <c r="F18" s="32">
        <f t="shared" si="4"/>
        <v>0</v>
      </c>
      <c r="G18" s="55">
        <v>1</v>
      </c>
      <c r="H18" s="32">
        <f t="shared" si="5"/>
        <v>1</v>
      </c>
      <c r="I18" s="55">
        <v>1</v>
      </c>
      <c r="J18" s="55">
        <v>4</v>
      </c>
      <c r="K18" s="55">
        <v>1</v>
      </c>
      <c r="L18" s="55"/>
      <c r="M18" s="55"/>
      <c r="N18" s="55"/>
      <c r="O18" s="55">
        <v>2</v>
      </c>
      <c r="P18" s="55"/>
      <c r="Q18" s="55">
        <v>2</v>
      </c>
      <c r="R18" s="55">
        <v>1</v>
      </c>
      <c r="S18" s="55">
        <v>1</v>
      </c>
      <c r="T18" s="55"/>
      <c r="U18" s="55"/>
      <c r="V18" s="55"/>
      <c r="W18" s="32">
        <f t="shared" si="6"/>
        <v>12</v>
      </c>
      <c r="X18" s="61"/>
      <c r="Y18" s="61"/>
      <c r="Z18" s="61"/>
      <c r="AA18" s="61"/>
      <c r="AB18" s="62"/>
      <c r="AC18" s="62"/>
      <c r="AD18" s="33">
        <f t="shared" si="1"/>
        <v>0</v>
      </c>
      <c r="AE18" s="65"/>
      <c r="AF18" s="66"/>
      <c r="AG18" s="33">
        <f t="shared" si="2"/>
        <v>0</v>
      </c>
      <c r="AH18" s="34">
        <f t="shared" si="7"/>
        <v>13</v>
      </c>
    </row>
    <row r="19" spans="1:34" s="113" customFormat="1" ht="21" customHeight="1" thickBot="1">
      <c r="A19" s="16" t="s">
        <v>38</v>
      </c>
      <c r="B19" s="55"/>
      <c r="C19" s="56"/>
      <c r="D19" s="56"/>
      <c r="E19" s="56"/>
      <c r="F19" s="32">
        <f t="shared" si="4"/>
        <v>0</v>
      </c>
      <c r="G19" s="55"/>
      <c r="H19" s="32">
        <f t="shared" si="5"/>
        <v>0</v>
      </c>
      <c r="I19" s="55"/>
      <c r="J19" s="55">
        <v>2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32">
        <f t="shared" si="6"/>
        <v>2</v>
      </c>
      <c r="X19" s="61"/>
      <c r="Y19" s="61"/>
      <c r="Z19" s="61"/>
      <c r="AA19" s="61"/>
      <c r="AB19" s="62"/>
      <c r="AC19" s="62"/>
      <c r="AD19" s="33">
        <f t="shared" si="1"/>
        <v>0</v>
      </c>
      <c r="AE19" s="65"/>
      <c r="AF19" s="66"/>
      <c r="AG19" s="33">
        <f t="shared" si="2"/>
        <v>0</v>
      </c>
      <c r="AH19" s="34">
        <f t="shared" si="7"/>
        <v>2</v>
      </c>
    </row>
    <row r="20" spans="1:34" s="113" customFormat="1" ht="19.5" customHeight="1" thickBot="1">
      <c r="A20" s="23" t="s">
        <v>39</v>
      </c>
      <c r="B20" s="55"/>
      <c r="C20" s="56"/>
      <c r="D20" s="56"/>
      <c r="E20" s="56"/>
      <c r="F20" s="32">
        <f t="shared" si="4"/>
        <v>0</v>
      </c>
      <c r="G20" s="55"/>
      <c r="H20" s="32">
        <f t="shared" si="5"/>
        <v>0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32">
        <f t="shared" si="6"/>
        <v>0</v>
      </c>
      <c r="X20" s="61">
        <v>1</v>
      </c>
      <c r="Y20" s="61"/>
      <c r="Z20" s="61"/>
      <c r="AA20" s="61"/>
      <c r="AB20" s="62"/>
      <c r="AC20" s="62"/>
      <c r="AD20" s="33">
        <f t="shared" si="1"/>
        <v>1</v>
      </c>
      <c r="AE20" s="65"/>
      <c r="AF20" s="66"/>
      <c r="AG20" s="33">
        <f t="shared" si="2"/>
        <v>0</v>
      </c>
      <c r="AH20" s="34">
        <f t="shared" si="7"/>
        <v>1</v>
      </c>
    </row>
    <row r="21" spans="1:34" s="113" customFormat="1" ht="20.25" thickBot="1">
      <c r="A21" s="16" t="s">
        <v>1</v>
      </c>
      <c r="B21" s="55"/>
      <c r="C21" s="56"/>
      <c r="D21" s="56"/>
      <c r="E21" s="56"/>
      <c r="F21" s="32">
        <f t="shared" si="4"/>
        <v>0</v>
      </c>
      <c r="G21" s="55"/>
      <c r="H21" s="32">
        <f t="shared" si="5"/>
        <v>0</v>
      </c>
      <c r="I21" s="55">
        <v>1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32">
        <f t="shared" si="6"/>
        <v>1</v>
      </c>
      <c r="X21" s="61"/>
      <c r="Y21" s="61"/>
      <c r="Z21" s="61"/>
      <c r="AA21" s="61"/>
      <c r="AB21" s="62"/>
      <c r="AC21" s="62"/>
      <c r="AD21" s="33">
        <f t="shared" si="1"/>
        <v>0</v>
      </c>
      <c r="AE21" s="65"/>
      <c r="AF21" s="66"/>
      <c r="AG21" s="33">
        <f t="shared" si="2"/>
        <v>0</v>
      </c>
      <c r="AH21" s="34">
        <f t="shared" si="7"/>
        <v>1</v>
      </c>
    </row>
    <row r="22" spans="1:34" s="113" customFormat="1" ht="20.25" thickBot="1">
      <c r="A22" s="16" t="s">
        <v>2</v>
      </c>
      <c r="B22" s="55"/>
      <c r="C22" s="56"/>
      <c r="D22" s="56"/>
      <c r="E22" s="56"/>
      <c r="F22" s="32">
        <f t="shared" si="4"/>
        <v>0</v>
      </c>
      <c r="G22" s="55"/>
      <c r="H22" s="32">
        <f t="shared" si="5"/>
        <v>0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32">
        <f t="shared" si="6"/>
        <v>0</v>
      </c>
      <c r="X22" s="61"/>
      <c r="Y22" s="61"/>
      <c r="Z22" s="61"/>
      <c r="AA22" s="61"/>
      <c r="AB22" s="62"/>
      <c r="AC22" s="62"/>
      <c r="AD22" s="33">
        <f t="shared" si="1"/>
        <v>0</v>
      </c>
      <c r="AE22" s="65"/>
      <c r="AF22" s="66"/>
      <c r="AG22" s="33">
        <f t="shared" si="2"/>
        <v>0</v>
      </c>
      <c r="AH22" s="34">
        <f t="shared" si="7"/>
        <v>0</v>
      </c>
    </row>
    <row r="23" spans="1:34" s="113" customFormat="1" ht="20.25" thickBot="1">
      <c r="A23" s="16" t="s">
        <v>3</v>
      </c>
      <c r="B23" s="55"/>
      <c r="C23" s="56"/>
      <c r="D23" s="56"/>
      <c r="E23" s="56"/>
      <c r="F23" s="32">
        <f t="shared" si="4"/>
        <v>0</v>
      </c>
      <c r="G23" s="55"/>
      <c r="H23" s="32">
        <f t="shared" si="5"/>
        <v>0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32">
        <f t="shared" si="6"/>
        <v>0</v>
      </c>
      <c r="X23" s="61"/>
      <c r="Y23" s="61"/>
      <c r="Z23" s="61"/>
      <c r="AA23" s="61"/>
      <c r="AB23" s="62"/>
      <c r="AC23" s="62"/>
      <c r="AD23" s="33">
        <f t="shared" si="1"/>
        <v>0</v>
      </c>
      <c r="AE23" s="65"/>
      <c r="AF23" s="66"/>
      <c r="AG23" s="33">
        <f t="shared" si="2"/>
        <v>0</v>
      </c>
      <c r="AH23" s="34">
        <f t="shared" si="7"/>
        <v>0</v>
      </c>
    </row>
    <row r="24" spans="1:34" s="113" customFormat="1" ht="20.25" thickBot="1">
      <c r="A24" s="16" t="s">
        <v>4</v>
      </c>
      <c r="B24" s="55"/>
      <c r="C24" s="56"/>
      <c r="D24" s="56"/>
      <c r="E24" s="56"/>
      <c r="F24" s="32">
        <f t="shared" si="4"/>
        <v>0</v>
      </c>
      <c r="G24" s="55"/>
      <c r="H24" s="32">
        <f t="shared" si="5"/>
        <v>0</v>
      </c>
      <c r="I24" s="55"/>
      <c r="J24" s="55"/>
      <c r="K24" s="55"/>
      <c r="L24" s="55"/>
      <c r="M24" s="55"/>
      <c r="N24" s="55"/>
      <c r="O24" s="55"/>
      <c r="P24" s="55"/>
      <c r="Q24" s="55"/>
      <c r="R24" s="55">
        <v>1</v>
      </c>
      <c r="S24" s="55"/>
      <c r="T24" s="55"/>
      <c r="U24" s="55"/>
      <c r="V24" s="55"/>
      <c r="W24" s="32">
        <f t="shared" si="6"/>
        <v>1</v>
      </c>
      <c r="X24" s="61"/>
      <c r="Y24" s="61"/>
      <c r="Z24" s="61"/>
      <c r="AA24" s="61"/>
      <c r="AB24" s="62"/>
      <c r="AC24" s="62"/>
      <c r="AD24" s="33">
        <f t="shared" si="1"/>
        <v>0</v>
      </c>
      <c r="AE24" s="65"/>
      <c r="AF24" s="66"/>
      <c r="AG24" s="33">
        <f t="shared" si="2"/>
        <v>0</v>
      </c>
      <c r="AH24" s="34">
        <f t="shared" si="7"/>
        <v>1</v>
      </c>
    </row>
    <row r="25" spans="1:34" s="113" customFormat="1" ht="20.25" thickBot="1">
      <c r="A25" s="16" t="s">
        <v>11</v>
      </c>
      <c r="B25" s="55"/>
      <c r="C25" s="56"/>
      <c r="D25" s="56"/>
      <c r="E25" s="56"/>
      <c r="F25" s="32">
        <f t="shared" si="4"/>
        <v>0</v>
      </c>
      <c r="G25" s="55"/>
      <c r="H25" s="32">
        <f t="shared" si="5"/>
        <v>0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32">
        <f t="shared" si="6"/>
        <v>0</v>
      </c>
      <c r="X25" s="61"/>
      <c r="Y25" s="61"/>
      <c r="Z25" s="61"/>
      <c r="AA25" s="61"/>
      <c r="AB25" s="62"/>
      <c r="AC25" s="62"/>
      <c r="AD25" s="33">
        <f t="shared" si="1"/>
        <v>0</v>
      </c>
      <c r="AE25" s="65"/>
      <c r="AF25" s="66"/>
      <c r="AG25" s="33">
        <f t="shared" si="2"/>
        <v>0</v>
      </c>
      <c r="AH25" s="34">
        <f t="shared" si="7"/>
        <v>0</v>
      </c>
    </row>
    <row r="26" spans="1:34" s="113" customFormat="1" ht="20.25" thickBot="1">
      <c r="A26" s="16" t="s">
        <v>25</v>
      </c>
      <c r="B26" s="55">
        <v>1</v>
      </c>
      <c r="C26" s="56"/>
      <c r="D26" s="56"/>
      <c r="E26" s="56"/>
      <c r="F26" s="32">
        <f t="shared" si="4"/>
        <v>1</v>
      </c>
      <c r="G26" s="55"/>
      <c r="H26" s="32">
        <f t="shared" si="5"/>
        <v>0</v>
      </c>
      <c r="I26" s="55"/>
      <c r="J26" s="55"/>
      <c r="K26" s="55"/>
      <c r="L26" s="55">
        <v>1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32">
        <f t="shared" si="6"/>
        <v>1</v>
      </c>
      <c r="X26" s="61"/>
      <c r="Y26" s="61"/>
      <c r="Z26" s="61"/>
      <c r="AA26" s="61"/>
      <c r="AB26" s="62"/>
      <c r="AC26" s="62"/>
      <c r="AD26" s="33">
        <f t="shared" si="1"/>
        <v>0</v>
      </c>
      <c r="AE26" s="65"/>
      <c r="AF26" s="66"/>
      <c r="AG26" s="33">
        <f t="shared" si="2"/>
        <v>0</v>
      </c>
      <c r="AH26" s="34">
        <f t="shared" si="7"/>
        <v>2</v>
      </c>
    </row>
    <row r="27" spans="1:35" s="113" customFormat="1" ht="20.25" thickBot="1">
      <c r="A27" s="16" t="s">
        <v>5</v>
      </c>
      <c r="B27" s="55"/>
      <c r="C27" s="56">
        <v>9</v>
      </c>
      <c r="D27" s="56">
        <v>8</v>
      </c>
      <c r="E27" s="56">
        <v>8</v>
      </c>
      <c r="F27" s="32">
        <f t="shared" si="4"/>
        <v>25</v>
      </c>
      <c r="G27" s="55">
        <v>4</v>
      </c>
      <c r="H27" s="32">
        <f t="shared" si="5"/>
        <v>4</v>
      </c>
      <c r="I27" s="55">
        <v>7</v>
      </c>
      <c r="J27" s="55"/>
      <c r="K27" s="55">
        <v>2</v>
      </c>
      <c r="L27" s="55"/>
      <c r="M27" s="55">
        <v>4</v>
      </c>
      <c r="N27" s="55">
        <v>3</v>
      </c>
      <c r="O27" s="55">
        <v>2</v>
      </c>
      <c r="P27" s="55">
        <v>1</v>
      </c>
      <c r="Q27" s="55">
        <v>2</v>
      </c>
      <c r="R27" s="55"/>
      <c r="S27" s="55">
        <v>4</v>
      </c>
      <c r="T27" s="55">
        <v>8</v>
      </c>
      <c r="U27" s="55">
        <v>8</v>
      </c>
      <c r="V27" s="55"/>
      <c r="W27" s="32">
        <f t="shared" si="6"/>
        <v>41</v>
      </c>
      <c r="X27" s="61"/>
      <c r="Y27" s="61"/>
      <c r="Z27" s="61"/>
      <c r="AA27" s="61"/>
      <c r="AB27" s="62"/>
      <c r="AC27" s="62"/>
      <c r="AD27" s="33">
        <f t="shared" si="1"/>
        <v>0</v>
      </c>
      <c r="AE27" s="65"/>
      <c r="AF27" s="66"/>
      <c r="AG27" s="33">
        <f t="shared" si="2"/>
        <v>0</v>
      </c>
      <c r="AH27" s="34">
        <f t="shared" si="7"/>
        <v>70</v>
      </c>
      <c r="AI27" s="79"/>
    </row>
    <row r="28" spans="1:34" s="113" customFormat="1" ht="16.5" thickBot="1">
      <c r="A28" s="71" t="s">
        <v>70</v>
      </c>
      <c r="B28" s="89">
        <f>B12+B13-B14</f>
        <v>918</v>
      </c>
      <c r="C28" s="89">
        <f aca="true" t="shared" si="8" ref="C28:AH28">C12+C13-C14</f>
        <v>701</v>
      </c>
      <c r="D28" s="30">
        <f t="shared" si="8"/>
        <v>1085</v>
      </c>
      <c r="E28" s="89">
        <f t="shared" si="8"/>
        <v>1461</v>
      </c>
      <c r="F28" s="73">
        <f t="shared" si="8"/>
        <v>4165</v>
      </c>
      <c r="G28" s="89">
        <f t="shared" si="8"/>
        <v>1190</v>
      </c>
      <c r="H28" s="73">
        <f t="shared" si="8"/>
        <v>1190</v>
      </c>
      <c r="I28" s="89">
        <f t="shared" si="8"/>
        <v>862</v>
      </c>
      <c r="J28" s="89">
        <f t="shared" si="8"/>
        <v>804</v>
      </c>
      <c r="K28" s="89">
        <f t="shared" si="8"/>
        <v>660</v>
      </c>
      <c r="L28" s="89">
        <f t="shared" si="8"/>
        <v>606</v>
      </c>
      <c r="M28" s="89">
        <f t="shared" si="8"/>
        <v>768</v>
      </c>
      <c r="N28" s="89">
        <f t="shared" si="8"/>
        <v>737</v>
      </c>
      <c r="O28" s="89">
        <f t="shared" si="8"/>
        <v>776</v>
      </c>
      <c r="P28" s="89">
        <f t="shared" si="8"/>
        <v>295</v>
      </c>
      <c r="Q28" s="89">
        <f t="shared" si="8"/>
        <v>519</v>
      </c>
      <c r="R28" s="89">
        <f t="shared" si="8"/>
        <v>1061</v>
      </c>
      <c r="S28" s="89">
        <f t="shared" si="8"/>
        <v>1523</v>
      </c>
      <c r="T28" s="89">
        <f t="shared" si="8"/>
        <v>1172</v>
      </c>
      <c r="U28" s="89">
        <f t="shared" si="8"/>
        <v>992</v>
      </c>
      <c r="V28" s="89">
        <f t="shared" si="8"/>
        <v>0</v>
      </c>
      <c r="W28" s="73">
        <f t="shared" si="8"/>
        <v>10775</v>
      </c>
      <c r="X28" s="89">
        <f t="shared" si="8"/>
        <v>236</v>
      </c>
      <c r="Y28" s="89">
        <f t="shared" si="8"/>
        <v>0</v>
      </c>
      <c r="Z28" s="89">
        <f t="shared" si="8"/>
        <v>0</v>
      </c>
      <c r="AA28" s="89">
        <f t="shared" si="8"/>
        <v>0</v>
      </c>
      <c r="AB28" s="89">
        <f t="shared" si="8"/>
        <v>0</v>
      </c>
      <c r="AC28" s="89">
        <f t="shared" si="8"/>
        <v>0</v>
      </c>
      <c r="AD28" s="73">
        <f t="shared" si="8"/>
        <v>236</v>
      </c>
      <c r="AE28" s="89">
        <f t="shared" si="8"/>
        <v>0</v>
      </c>
      <c r="AF28" s="89">
        <f t="shared" si="8"/>
        <v>0</v>
      </c>
      <c r="AG28" s="73">
        <f t="shared" si="8"/>
        <v>0</v>
      </c>
      <c r="AH28" s="74">
        <f t="shared" si="8"/>
        <v>16366</v>
      </c>
    </row>
    <row r="29" spans="1:34" s="113" customFormat="1" ht="20.25" thickBot="1">
      <c r="A29" s="200" t="s">
        <v>31</v>
      </c>
      <c r="B29" s="55">
        <v>799</v>
      </c>
      <c r="C29" s="56">
        <v>652</v>
      </c>
      <c r="D29" s="56">
        <v>947</v>
      </c>
      <c r="E29" s="56">
        <v>1315</v>
      </c>
      <c r="F29" s="32">
        <f aca="true" t="shared" si="9" ref="F29:F50">SUM(B29:E29)</f>
        <v>3713</v>
      </c>
      <c r="G29" s="55">
        <v>1029</v>
      </c>
      <c r="H29" s="32">
        <f aca="true" t="shared" si="10" ref="H29:H50">SUM(G29:G29)</f>
        <v>1029</v>
      </c>
      <c r="I29" s="55">
        <v>749</v>
      </c>
      <c r="J29" s="55">
        <v>691</v>
      </c>
      <c r="K29" s="55">
        <v>572</v>
      </c>
      <c r="L29" s="55">
        <v>535</v>
      </c>
      <c r="M29" s="55">
        <v>676</v>
      </c>
      <c r="N29" s="55">
        <v>649</v>
      </c>
      <c r="O29" s="55">
        <v>675</v>
      </c>
      <c r="P29" s="55">
        <v>241</v>
      </c>
      <c r="Q29" s="55">
        <v>465</v>
      </c>
      <c r="R29" s="55">
        <v>915</v>
      </c>
      <c r="S29" s="55">
        <v>1318</v>
      </c>
      <c r="T29" s="55">
        <v>1003</v>
      </c>
      <c r="U29" s="55">
        <v>866</v>
      </c>
      <c r="V29" s="55"/>
      <c r="W29" s="32">
        <f aca="true" t="shared" si="11" ref="W29:W50">SUM(I29:V29)</f>
        <v>9355</v>
      </c>
      <c r="X29" s="61">
        <v>236</v>
      </c>
      <c r="Y29" s="61"/>
      <c r="Z29" s="61"/>
      <c r="AA29" s="61"/>
      <c r="AB29" s="62"/>
      <c r="AC29" s="62"/>
      <c r="AD29" s="33">
        <f t="shared" si="1"/>
        <v>236</v>
      </c>
      <c r="AE29" s="65"/>
      <c r="AF29" s="66"/>
      <c r="AG29" s="33">
        <f t="shared" si="2"/>
        <v>0</v>
      </c>
      <c r="AH29" s="34">
        <f aca="true" t="shared" si="12" ref="AH29:AH46">SUM(AG29,AD29,W29,H29,F29)</f>
        <v>14333</v>
      </c>
    </row>
    <row r="30" spans="1:34" s="113" customFormat="1" ht="32.25" thickBot="1">
      <c r="A30" s="135" t="s">
        <v>71</v>
      </c>
      <c r="B30" s="141">
        <f>B31+B32+B33</f>
        <v>770</v>
      </c>
      <c r="C30" s="141">
        <f aca="true" t="shared" si="13" ref="C30:AG30">C31+C32+C33</f>
        <v>572</v>
      </c>
      <c r="D30" s="141">
        <f t="shared" si="13"/>
        <v>923</v>
      </c>
      <c r="E30" s="141">
        <f t="shared" si="13"/>
        <v>1231</v>
      </c>
      <c r="F30" s="139">
        <f t="shared" si="9"/>
        <v>3496</v>
      </c>
      <c r="G30" s="141">
        <f t="shared" si="13"/>
        <v>1049</v>
      </c>
      <c r="H30" s="139">
        <f t="shared" si="10"/>
        <v>1049</v>
      </c>
      <c r="I30" s="141">
        <f t="shared" si="13"/>
        <v>768</v>
      </c>
      <c r="J30" s="141">
        <f t="shared" si="13"/>
        <v>804</v>
      </c>
      <c r="K30" s="141">
        <f t="shared" si="13"/>
        <v>553</v>
      </c>
      <c r="L30" s="141">
        <f t="shared" si="13"/>
        <v>549</v>
      </c>
      <c r="M30" s="141">
        <f t="shared" si="13"/>
        <v>684</v>
      </c>
      <c r="N30" s="141">
        <f t="shared" si="13"/>
        <v>619</v>
      </c>
      <c r="O30" s="141">
        <f t="shared" si="13"/>
        <v>677</v>
      </c>
      <c r="P30" s="141">
        <f t="shared" si="13"/>
        <v>269</v>
      </c>
      <c r="Q30" s="141">
        <f t="shared" si="13"/>
        <v>453</v>
      </c>
      <c r="R30" s="141">
        <f t="shared" si="13"/>
        <v>974</v>
      </c>
      <c r="S30" s="141">
        <f t="shared" si="13"/>
        <v>1331</v>
      </c>
      <c r="T30" s="141">
        <f t="shared" si="13"/>
        <v>1034</v>
      </c>
      <c r="U30" s="141">
        <f t="shared" si="13"/>
        <v>861</v>
      </c>
      <c r="V30" s="141">
        <f t="shared" si="13"/>
        <v>0</v>
      </c>
      <c r="W30" s="139">
        <f t="shared" si="11"/>
        <v>9576</v>
      </c>
      <c r="X30" s="141">
        <f t="shared" si="13"/>
        <v>179</v>
      </c>
      <c r="Y30" s="141">
        <f t="shared" si="13"/>
        <v>0</v>
      </c>
      <c r="Z30" s="141">
        <f t="shared" si="13"/>
        <v>0</v>
      </c>
      <c r="AA30" s="141">
        <f t="shared" si="13"/>
        <v>0</v>
      </c>
      <c r="AB30" s="141">
        <f t="shared" si="13"/>
        <v>0</v>
      </c>
      <c r="AC30" s="141">
        <f t="shared" si="13"/>
        <v>0</v>
      </c>
      <c r="AD30" s="139">
        <f t="shared" si="1"/>
        <v>179</v>
      </c>
      <c r="AE30" s="141">
        <f t="shared" si="13"/>
        <v>0</v>
      </c>
      <c r="AF30" s="141">
        <f t="shared" si="13"/>
        <v>0</v>
      </c>
      <c r="AG30" s="141">
        <f t="shared" si="13"/>
        <v>0</v>
      </c>
      <c r="AH30" s="140">
        <f t="shared" si="12"/>
        <v>14300</v>
      </c>
    </row>
    <row r="31" spans="1:34" s="113" customFormat="1" ht="32.25" thickBot="1">
      <c r="A31" s="17" t="s">
        <v>63</v>
      </c>
      <c r="B31" s="55">
        <v>770</v>
      </c>
      <c r="C31" s="56">
        <v>572</v>
      </c>
      <c r="D31" s="56">
        <v>923</v>
      </c>
      <c r="E31" s="56">
        <v>1231</v>
      </c>
      <c r="F31" s="139">
        <f t="shared" si="9"/>
        <v>3496</v>
      </c>
      <c r="G31" s="55">
        <v>1048</v>
      </c>
      <c r="H31" s="139">
        <f t="shared" si="10"/>
        <v>1048</v>
      </c>
      <c r="I31" s="55">
        <v>758</v>
      </c>
      <c r="J31" s="55">
        <v>776</v>
      </c>
      <c r="K31" s="55">
        <v>548</v>
      </c>
      <c r="L31" s="55">
        <v>543</v>
      </c>
      <c r="M31" s="55">
        <v>682</v>
      </c>
      <c r="N31" s="55">
        <v>610</v>
      </c>
      <c r="O31" s="55">
        <v>675</v>
      </c>
      <c r="P31" s="55">
        <v>261</v>
      </c>
      <c r="Q31" s="55">
        <v>445</v>
      </c>
      <c r="R31" s="55">
        <v>963</v>
      </c>
      <c r="S31" s="55">
        <v>1322</v>
      </c>
      <c r="T31" s="55">
        <v>1015</v>
      </c>
      <c r="U31" s="55">
        <v>852</v>
      </c>
      <c r="V31" s="55"/>
      <c r="W31" s="139">
        <f t="shared" si="11"/>
        <v>9450</v>
      </c>
      <c r="X31" s="61">
        <v>179</v>
      </c>
      <c r="Y31" s="61"/>
      <c r="Z31" s="61"/>
      <c r="AA31" s="61"/>
      <c r="AB31" s="62"/>
      <c r="AC31" s="62"/>
      <c r="AD31" s="139">
        <f t="shared" si="1"/>
        <v>179</v>
      </c>
      <c r="AE31" s="65"/>
      <c r="AF31" s="66"/>
      <c r="AG31" s="33"/>
      <c r="AH31" s="140">
        <f t="shared" si="12"/>
        <v>14173</v>
      </c>
    </row>
    <row r="32" spans="1:34" s="113" customFormat="1" ht="20.25" thickBot="1">
      <c r="A32" s="17" t="s">
        <v>64</v>
      </c>
      <c r="B32" s="55"/>
      <c r="C32" s="56"/>
      <c r="D32" s="56"/>
      <c r="E32" s="56"/>
      <c r="F32" s="139">
        <f t="shared" si="9"/>
        <v>0</v>
      </c>
      <c r="G32" s="55">
        <v>1</v>
      </c>
      <c r="H32" s="139">
        <f t="shared" si="10"/>
        <v>1</v>
      </c>
      <c r="I32" s="55">
        <v>5</v>
      </c>
      <c r="J32" s="55">
        <v>11</v>
      </c>
      <c r="K32" s="55">
        <v>5</v>
      </c>
      <c r="L32" s="55">
        <v>4</v>
      </c>
      <c r="M32" s="55">
        <v>1</v>
      </c>
      <c r="N32" s="55">
        <v>9</v>
      </c>
      <c r="O32" s="55">
        <v>1</v>
      </c>
      <c r="P32" s="55">
        <v>7</v>
      </c>
      <c r="Q32" s="55">
        <v>5</v>
      </c>
      <c r="R32" s="55">
        <v>1</v>
      </c>
      <c r="S32" s="55">
        <v>8</v>
      </c>
      <c r="T32" s="55">
        <v>18</v>
      </c>
      <c r="U32" s="55">
        <v>3</v>
      </c>
      <c r="V32" s="55"/>
      <c r="W32" s="139">
        <f t="shared" si="11"/>
        <v>78</v>
      </c>
      <c r="X32" s="61"/>
      <c r="Y32" s="61"/>
      <c r="Z32" s="61"/>
      <c r="AA32" s="61"/>
      <c r="AB32" s="62"/>
      <c r="AC32" s="62"/>
      <c r="AD32" s="139">
        <f t="shared" si="1"/>
        <v>0</v>
      </c>
      <c r="AE32" s="65"/>
      <c r="AF32" s="66"/>
      <c r="AG32" s="33"/>
      <c r="AH32" s="140">
        <f t="shared" si="12"/>
        <v>79</v>
      </c>
    </row>
    <row r="33" spans="1:34" s="113" customFormat="1" ht="20.25" thickBot="1">
      <c r="A33" s="136" t="s">
        <v>65</v>
      </c>
      <c r="B33" s="57"/>
      <c r="C33" s="58"/>
      <c r="D33" s="58"/>
      <c r="E33" s="58"/>
      <c r="F33" s="139">
        <f t="shared" si="9"/>
        <v>0</v>
      </c>
      <c r="G33" s="57"/>
      <c r="H33" s="139">
        <f t="shared" si="10"/>
        <v>0</v>
      </c>
      <c r="I33" s="57">
        <v>5</v>
      </c>
      <c r="J33" s="57">
        <v>17</v>
      </c>
      <c r="K33" s="57"/>
      <c r="L33" s="57">
        <v>2</v>
      </c>
      <c r="M33" s="57">
        <v>1</v>
      </c>
      <c r="N33" s="57"/>
      <c r="O33" s="57">
        <v>1</v>
      </c>
      <c r="P33" s="57">
        <v>1</v>
      </c>
      <c r="Q33" s="57">
        <v>3</v>
      </c>
      <c r="R33" s="57">
        <v>10</v>
      </c>
      <c r="S33" s="57">
        <v>1</v>
      </c>
      <c r="T33" s="57">
        <v>1</v>
      </c>
      <c r="U33" s="57">
        <v>6</v>
      </c>
      <c r="V33" s="57"/>
      <c r="W33" s="139">
        <f t="shared" si="11"/>
        <v>48</v>
      </c>
      <c r="X33" s="63"/>
      <c r="Y33" s="63"/>
      <c r="Z33" s="63"/>
      <c r="AA33" s="63"/>
      <c r="AB33" s="64"/>
      <c r="AC33" s="64"/>
      <c r="AD33" s="139">
        <f t="shared" si="1"/>
        <v>0</v>
      </c>
      <c r="AE33" s="67"/>
      <c r="AF33" s="68"/>
      <c r="AG33" s="40"/>
      <c r="AH33" s="140">
        <f t="shared" si="12"/>
        <v>48</v>
      </c>
    </row>
    <row r="34" spans="1:34" s="113" customFormat="1" ht="21" thickBot="1" thickTop="1">
      <c r="A34" s="182" t="s">
        <v>6</v>
      </c>
      <c r="B34" s="165">
        <v>411</v>
      </c>
      <c r="C34" s="166">
        <v>376</v>
      </c>
      <c r="D34" s="166">
        <v>492</v>
      </c>
      <c r="E34" s="166">
        <v>441</v>
      </c>
      <c r="F34" s="167">
        <f t="shared" si="9"/>
        <v>1720</v>
      </c>
      <c r="G34" s="165">
        <v>464</v>
      </c>
      <c r="H34" s="167">
        <f t="shared" si="10"/>
        <v>464</v>
      </c>
      <c r="I34" s="165">
        <v>319</v>
      </c>
      <c r="J34" s="165">
        <v>256</v>
      </c>
      <c r="K34" s="165">
        <v>258</v>
      </c>
      <c r="L34" s="165">
        <v>227</v>
      </c>
      <c r="M34" s="165">
        <v>289</v>
      </c>
      <c r="N34" s="165">
        <v>315</v>
      </c>
      <c r="O34" s="165">
        <v>328</v>
      </c>
      <c r="P34" s="165">
        <v>72</v>
      </c>
      <c r="Q34" s="165">
        <v>171</v>
      </c>
      <c r="R34" s="165">
        <v>415</v>
      </c>
      <c r="S34" s="165">
        <v>604</v>
      </c>
      <c r="T34" s="165">
        <v>432</v>
      </c>
      <c r="U34" s="165">
        <v>424</v>
      </c>
      <c r="V34" s="165"/>
      <c r="W34" s="167">
        <f t="shared" si="11"/>
        <v>4110</v>
      </c>
      <c r="X34" s="169">
        <v>17</v>
      </c>
      <c r="Y34" s="169"/>
      <c r="Z34" s="169"/>
      <c r="AA34" s="169"/>
      <c r="AB34" s="170"/>
      <c r="AC34" s="170"/>
      <c r="AD34" s="171">
        <f t="shared" si="1"/>
        <v>17</v>
      </c>
      <c r="AE34" s="172"/>
      <c r="AF34" s="173"/>
      <c r="AG34" s="171">
        <f t="shared" si="2"/>
        <v>0</v>
      </c>
      <c r="AH34" s="183">
        <f t="shared" si="12"/>
        <v>6311</v>
      </c>
    </row>
    <row r="35" spans="1:34" s="113" customFormat="1" ht="20.25" thickBot="1">
      <c r="A35" s="184" t="s">
        <v>7</v>
      </c>
      <c r="B35" s="55">
        <v>59</v>
      </c>
      <c r="C35" s="56">
        <v>79</v>
      </c>
      <c r="D35" s="56">
        <v>66</v>
      </c>
      <c r="E35" s="56">
        <v>34</v>
      </c>
      <c r="F35" s="32">
        <f t="shared" si="9"/>
        <v>238</v>
      </c>
      <c r="G35" s="55">
        <v>94</v>
      </c>
      <c r="H35" s="32">
        <f t="shared" si="10"/>
        <v>94</v>
      </c>
      <c r="I35" s="55">
        <v>91</v>
      </c>
      <c r="J35" s="55">
        <v>29</v>
      </c>
      <c r="K35" s="55">
        <v>55</v>
      </c>
      <c r="L35" s="55">
        <v>32</v>
      </c>
      <c r="M35" s="55">
        <v>46</v>
      </c>
      <c r="N35" s="55">
        <v>25</v>
      </c>
      <c r="O35" s="55">
        <v>28</v>
      </c>
      <c r="P35" s="55">
        <v>11</v>
      </c>
      <c r="Q35" s="55">
        <v>20</v>
      </c>
      <c r="R35" s="55">
        <v>64</v>
      </c>
      <c r="S35" s="55">
        <v>79</v>
      </c>
      <c r="T35" s="55">
        <v>50</v>
      </c>
      <c r="U35" s="55">
        <v>51</v>
      </c>
      <c r="V35" s="55"/>
      <c r="W35" s="32">
        <f t="shared" si="11"/>
        <v>581</v>
      </c>
      <c r="X35" s="61"/>
      <c r="Y35" s="61"/>
      <c r="Z35" s="61"/>
      <c r="AA35" s="61"/>
      <c r="AB35" s="62"/>
      <c r="AC35" s="62"/>
      <c r="AD35" s="33">
        <f t="shared" si="1"/>
        <v>0</v>
      </c>
      <c r="AE35" s="65"/>
      <c r="AF35" s="66"/>
      <c r="AG35" s="33">
        <f t="shared" si="2"/>
        <v>0</v>
      </c>
      <c r="AH35" s="185">
        <f t="shared" si="12"/>
        <v>913</v>
      </c>
    </row>
    <row r="36" spans="1:34" s="113" customFormat="1" ht="32.25" thickBot="1">
      <c r="A36" s="186" t="s">
        <v>26</v>
      </c>
      <c r="B36" s="55">
        <v>66</v>
      </c>
      <c r="C36" s="56">
        <v>55</v>
      </c>
      <c r="D36" s="56">
        <v>79</v>
      </c>
      <c r="E36" s="56">
        <v>87</v>
      </c>
      <c r="F36" s="32">
        <f t="shared" si="9"/>
        <v>287</v>
      </c>
      <c r="G36" s="55">
        <v>71</v>
      </c>
      <c r="H36" s="32">
        <f t="shared" si="10"/>
        <v>71</v>
      </c>
      <c r="I36" s="55">
        <v>10</v>
      </c>
      <c r="J36" s="55">
        <v>45</v>
      </c>
      <c r="K36" s="55">
        <v>52</v>
      </c>
      <c r="L36" s="55">
        <v>47</v>
      </c>
      <c r="M36" s="55">
        <v>1</v>
      </c>
      <c r="N36" s="55">
        <v>50</v>
      </c>
      <c r="O36" s="55">
        <v>23</v>
      </c>
      <c r="P36" s="55">
        <v>8</v>
      </c>
      <c r="Q36" s="55">
        <v>26</v>
      </c>
      <c r="R36" s="55">
        <v>27</v>
      </c>
      <c r="S36" s="55">
        <v>62</v>
      </c>
      <c r="T36" s="55">
        <v>66</v>
      </c>
      <c r="U36" s="55">
        <v>77</v>
      </c>
      <c r="V36" s="55"/>
      <c r="W36" s="32">
        <f t="shared" si="11"/>
        <v>494</v>
      </c>
      <c r="X36" s="61">
        <v>9</v>
      </c>
      <c r="Y36" s="61"/>
      <c r="Z36" s="61"/>
      <c r="AA36" s="61"/>
      <c r="AB36" s="62"/>
      <c r="AC36" s="62"/>
      <c r="AD36" s="33">
        <f t="shared" si="1"/>
        <v>9</v>
      </c>
      <c r="AE36" s="65"/>
      <c r="AF36" s="66"/>
      <c r="AG36" s="33">
        <f t="shared" si="2"/>
        <v>0</v>
      </c>
      <c r="AH36" s="185">
        <f t="shared" si="12"/>
        <v>861</v>
      </c>
    </row>
    <row r="37" spans="1:34" s="113" customFormat="1" ht="20.25" thickBot="1">
      <c r="A37" s="187" t="s">
        <v>42</v>
      </c>
      <c r="B37" s="149"/>
      <c r="C37" s="150"/>
      <c r="D37" s="150"/>
      <c r="E37" s="150"/>
      <c r="F37" s="160">
        <f t="shared" si="9"/>
        <v>0</v>
      </c>
      <c r="G37" s="149">
        <v>1</v>
      </c>
      <c r="H37" s="160">
        <f t="shared" si="10"/>
        <v>1</v>
      </c>
      <c r="I37" s="149">
        <v>10</v>
      </c>
      <c r="J37" s="149">
        <v>28</v>
      </c>
      <c r="K37" s="149">
        <v>5</v>
      </c>
      <c r="L37" s="149">
        <v>6</v>
      </c>
      <c r="M37" s="149">
        <v>2</v>
      </c>
      <c r="N37" s="149">
        <v>9</v>
      </c>
      <c r="O37" s="149">
        <v>2</v>
      </c>
      <c r="P37" s="149">
        <v>8</v>
      </c>
      <c r="Q37" s="149">
        <v>8</v>
      </c>
      <c r="R37" s="149">
        <v>11</v>
      </c>
      <c r="S37" s="149">
        <v>9</v>
      </c>
      <c r="T37" s="149">
        <v>19</v>
      </c>
      <c r="U37" s="149">
        <v>9</v>
      </c>
      <c r="V37" s="149"/>
      <c r="W37" s="160">
        <f t="shared" si="11"/>
        <v>126</v>
      </c>
      <c r="X37" s="153"/>
      <c r="Y37" s="153"/>
      <c r="Z37" s="153"/>
      <c r="AA37" s="153"/>
      <c r="AB37" s="154"/>
      <c r="AC37" s="154"/>
      <c r="AD37" s="161">
        <f t="shared" si="1"/>
        <v>0</v>
      </c>
      <c r="AE37" s="155"/>
      <c r="AF37" s="156"/>
      <c r="AG37" s="161">
        <f t="shared" si="2"/>
        <v>0</v>
      </c>
      <c r="AH37" s="162">
        <f t="shared" si="12"/>
        <v>127</v>
      </c>
    </row>
    <row r="38" spans="1:34" s="113" customFormat="1" ht="50.25" thickBot="1" thickTop="1">
      <c r="A38" s="163" t="s">
        <v>41</v>
      </c>
      <c r="B38" s="97"/>
      <c r="C38" s="98"/>
      <c r="D38" s="98">
        <v>5</v>
      </c>
      <c r="E38" s="98">
        <v>2</v>
      </c>
      <c r="F38" s="43">
        <f t="shared" si="9"/>
        <v>7</v>
      </c>
      <c r="G38" s="97">
        <v>3</v>
      </c>
      <c r="H38" s="43">
        <f t="shared" si="10"/>
        <v>3</v>
      </c>
      <c r="I38" s="97">
        <v>2</v>
      </c>
      <c r="J38" s="97">
        <v>4</v>
      </c>
      <c r="K38" s="97"/>
      <c r="L38" s="97">
        <v>3</v>
      </c>
      <c r="M38" s="97"/>
      <c r="N38" s="97">
        <v>1</v>
      </c>
      <c r="O38" s="97">
        <v>4</v>
      </c>
      <c r="P38" s="97">
        <v>10</v>
      </c>
      <c r="Q38" s="97"/>
      <c r="R38" s="97">
        <v>3</v>
      </c>
      <c r="S38" s="97">
        <v>8</v>
      </c>
      <c r="T38" s="97"/>
      <c r="U38" s="97">
        <v>7</v>
      </c>
      <c r="V38" s="97"/>
      <c r="W38" s="43">
        <f t="shared" si="11"/>
        <v>42</v>
      </c>
      <c r="X38" s="100">
        <v>24</v>
      </c>
      <c r="Y38" s="100"/>
      <c r="Z38" s="100"/>
      <c r="AA38" s="100"/>
      <c r="AB38" s="101"/>
      <c r="AC38" s="101"/>
      <c r="AD38" s="44">
        <f t="shared" si="1"/>
        <v>24</v>
      </c>
      <c r="AE38" s="65"/>
      <c r="AF38" s="66"/>
      <c r="AG38" s="44">
        <f t="shared" si="2"/>
        <v>0</v>
      </c>
      <c r="AH38" s="45">
        <f t="shared" si="12"/>
        <v>76</v>
      </c>
    </row>
    <row r="39" spans="1:34" s="113" customFormat="1" ht="20.25" thickBot="1">
      <c r="A39" s="16" t="s">
        <v>10</v>
      </c>
      <c r="B39" s="55"/>
      <c r="C39" s="56"/>
      <c r="D39" s="56"/>
      <c r="E39" s="56"/>
      <c r="F39" s="32">
        <f t="shared" si="9"/>
        <v>0</v>
      </c>
      <c r="G39" s="55"/>
      <c r="H39" s="32">
        <f t="shared" si="10"/>
        <v>0</v>
      </c>
      <c r="I39" s="55"/>
      <c r="J39" s="55"/>
      <c r="K39" s="55"/>
      <c r="L39" s="55"/>
      <c r="M39" s="55"/>
      <c r="N39" s="55"/>
      <c r="O39" s="55"/>
      <c r="P39" s="55">
        <v>2</v>
      </c>
      <c r="Q39" s="55"/>
      <c r="R39" s="55"/>
      <c r="S39" s="55"/>
      <c r="T39" s="55"/>
      <c r="U39" s="55"/>
      <c r="V39" s="55"/>
      <c r="W39" s="32">
        <f t="shared" si="11"/>
        <v>2</v>
      </c>
      <c r="X39" s="61"/>
      <c r="Y39" s="61"/>
      <c r="Z39" s="61"/>
      <c r="AA39" s="61"/>
      <c r="AB39" s="62"/>
      <c r="AC39" s="62"/>
      <c r="AD39" s="33">
        <f t="shared" si="1"/>
        <v>0</v>
      </c>
      <c r="AE39" s="65"/>
      <c r="AF39" s="66"/>
      <c r="AG39" s="33">
        <f t="shared" si="2"/>
        <v>0</v>
      </c>
      <c r="AH39" s="34">
        <f t="shared" si="12"/>
        <v>2</v>
      </c>
    </row>
    <row r="40" spans="1:34" s="113" customFormat="1" ht="20.25" thickBot="1">
      <c r="A40" s="14" t="s">
        <v>21</v>
      </c>
      <c r="B40" s="55">
        <v>4</v>
      </c>
      <c r="C40" s="56">
        <v>2</v>
      </c>
      <c r="D40" s="56">
        <v>9</v>
      </c>
      <c r="E40" s="56">
        <v>7</v>
      </c>
      <c r="F40" s="32">
        <f t="shared" si="9"/>
        <v>22</v>
      </c>
      <c r="G40" s="55">
        <v>10</v>
      </c>
      <c r="H40" s="32">
        <f t="shared" si="10"/>
        <v>10</v>
      </c>
      <c r="I40" s="55">
        <v>7</v>
      </c>
      <c r="J40" s="55">
        <v>9</v>
      </c>
      <c r="K40" s="55">
        <v>4</v>
      </c>
      <c r="L40" s="55">
        <v>10</v>
      </c>
      <c r="M40" s="55">
        <v>3</v>
      </c>
      <c r="N40" s="55">
        <v>7</v>
      </c>
      <c r="O40" s="55">
        <v>3</v>
      </c>
      <c r="P40" s="55">
        <v>5</v>
      </c>
      <c r="Q40" s="55">
        <v>4</v>
      </c>
      <c r="R40" s="55">
        <v>8</v>
      </c>
      <c r="S40" s="55">
        <v>10</v>
      </c>
      <c r="T40" s="55">
        <v>10</v>
      </c>
      <c r="U40" s="55">
        <v>6</v>
      </c>
      <c r="V40" s="55"/>
      <c r="W40" s="32">
        <f t="shared" si="11"/>
        <v>86</v>
      </c>
      <c r="X40" s="61">
        <v>3</v>
      </c>
      <c r="Y40" s="61"/>
      <c r="Z40" s="61"/>
      <c r="AA40" s="61"/>
      <c r="AB40" s="62"/>
      <c r="AC40" s="62"/>
      <c r="AD40" s="33">
        <f t="shared" si="1"/>
        <v>3</v>
      </c>
      <c r="AE40" s="65"/>
      <c r="AF40" s="66"/>
      <c r="AG40" s="33">
        <f t="shared" si="2"/>
        <v>0</v>
      </c>
      <c r="AH40" s="34">
        <f t="shared" si="12"/>
        <v>121</v>
      </c>
    </row>
    <row r="41" spans="1:34" s="113" customFormat="1" ht="20.25" thickBot="1">
      <c r="A41" s="188" t="s">
        <v>22</v>
      </c>
      <c r="B41" s="57"/>
      <c r="C41" s="58"/>
      <c r="D41" s="58">
        <v>1</v>
      </c>
      <c r="E41" s="58">
        <v>1</v>
      </c>
      <c r="F41" s="39">
        <f t="shared" si="9"/>
        <v>2</v>
      </c>
      <c r="G41" s="57">
        <v>2</v>
      </c>
      <c r="H41" s="39">
        <f t="shared" si="10"/>
        <v>2</v>
      </c>
      <c r="I41" s="57"/>
      <c r="J41" s="57">
        <v>2</v>
      </c>
      <c r="K41" s="57">
        <v>1</v>
      </c>
      <c r="L41" s="57">
        <v>2</v>
      </c>
      <c r="M41" s="57">
        <v>1</v>
      </c>
      <c r="N41" s="57">
        <v>1</v>
      </c>
      <c r="O41" s="57">
        <v>1</v>
      </c>
      <c r="P41" s="57"/>
      <c r="Q41" s="57"/>
      <c r="R41" s="57">
        <v>1</v>
      </c>
      <c r="S41" s="57">
        <v>3</v>
      </c>
      <c r="T41" s="57">
        <v>2</v>
      </c>
      <c r="U41" s="57">
        <v>1</v>
      </c>
      <c r="V41" s="57"/>
      <c r="W41" s="39">
        <f t="shared" si="11"/>
        <v>15</v>
      </c>
      <c r="X41" s="63"/>
      <c r="Y41" s="63"/>
      <c r="Z41" s="63"/>
      <c r="AA41" s="63"/>
      <c r="AB41" s="64"/>
      <c r="AC41" s="64"/>
      <c r="AD41" s="40">
        <f t="shared" si="1"/>
        <v>0</v>
      </c>
      <c r="AE41" s="67"/>
      <c r="AF41" s="68"/>
      <c r="AG41" s="40">
        <f t="shared" si="2"/>
        <v>0</v>
      </c>
      <c r="AH41" s="41">
        <f t="shared" si="12"/>
        <v>19</v>
      </c>
    </row>
    <row r="42" spans="1:34" s="113" customFormat="1" ht="34.5" thickBot="1" thickTop="1">
      <c r="A42" s="190" t="s">
        <v>27</v>
      </c>
      <c r="B42" s="165">
        <v>73</v>
      </c>
      <c r="C42" s="166">
        <v>47</v>
      </c>
      <c r="D42" s="166">
        <v>136</v>
      </c>
      <c r="E42" s="166">
        <v>286</v>
      </c>
      <c r="F42" s="167">
        <f t="shared" si="9"/>
        <v>542</v>
      </c>
      <c r="G42" s="165">
        <v>306</v>
      </c>
      <c r="H42" s="167">
        <f t="shared" si="10"/>
        <v>306</v>
      </c>
      <c r="I42" s="165">
        <v>169</v>
      </c>
      <c r="J42" s="165">
        <v>180</v>
      </c>
      <c r="K42" s="165">
        <v>45</v>
      </c>
      <c r="L42" s="165">
        <v>93</v>
      </c>
      <c r="M42" s="165">
        <v>105</v>
      </c>
      <c r="N42" s="165">
        <v>105</v>
      </c>
      <c r="O42" s="165">
        <v>230</v>
      </c>
      <c r="P42" s="165">
        <v>42</v>
      </c>
      <c r="Q42" s="165">
        <v>67</v>
      </c>
      <c r="R42" s="165">
        <v>376</v>
      </c>
      <c r="S42" s="165">
        <v>311</v>
      </c>
      <c r="T42" s="165">
        <v>364</v>
      </c>
      <c r="U42" s="165">
        <v>190</v>
      </c>
      <c r="V42" s="165"/>
      <c r="W42" s="167">
        <f t="shared" si="11"/>
        <v>2277</v>
      </c>
      <c r="X42" s="169">
        <v>8</v>
      </c>
      <c r="Y42" s="169"/>
      <c r="Z42" s="169"/>
      <c r="AA42" s="169"/>
      <c r="AB42" s="170"/>
      <c r="AC42" s="170"/>
      <c r="AD42" s="171">
        <f t="shared" si="1"/>
        <v>8</v>
      </c>
      <c r="AE42" s="172"/>
      <c r="AF42" s="173"/>
      <c r="AG42" s="171">
        <f t="shared" si="2"/>
        <v>0</v>
      </c>
      <c r="AH42" s="183">
        <f t="shared" si="12"/>
        <v>3133</v>
      </c>
    </row>
    <row r="43" spans="1:34" s="113" customFormat="1" ht="33.75" thickBot="1">
      <c r="A43" s="191" t="s">
        <v>28</v>
      </c>
      <c r="B43" s="55">
        <v>582</v>
      </c>
      <c r="C43" s="56">
        <v>442</v>
      </c>
      <c r="D43" s="56">
        <v>644</v>
      </c>
      <c r="E43" s="56">
        <v>913</v>
      </c>
      <c r="F43" s="32">
        <f t="shared" si="9"/>
        <v>2581</v>
      </c>
      <c r="G43" s="55">
        <v>590</v>
      </c>
      <c r="H43" s="32">
        <f t="shared" si="10"/>
        <v>590</v>
      </c>
      <c r="I43" s="55">
        <v>520</v>
      </c>
      <c r="J43" s="55">
        <v>452</v>
      </c>
      <c r="K43" s="55">
        <v>495</v>
      </c>
      <c r="L43" s="55">
        <v>396</v>
      </c>
      <c r="M43" s="55">
        <v>540</v>
      </c>
      <c r="N43" s="55">
        <v>471</v>
      </c>
      <c r="O43" s="55">
        <v>375</v>
      </c>
      <c r="P43" s="55">
        <v>205</v>
      </c>
      <c r="Q43" s="55">
        <v>349</v>
      </c>
      <c r="R43" s="55">
        <v>490</v>
      </c>
      <c r="S43" s="55">
        <v>695</v>
      </c>
      <c r="T43" s="55">
        <v>571</v>
      </c>
      <c r="U43" s="55">
        <v>468</v>
      </c>
      <c r="V43" s="55"/>
      <c r="W43" s="32">
        <f t="shared" si="11"/>
        <v>6027</v>
      </c>
      <c r="X43" s="61">
        <v>167</v>
      </c>
      <c r="Y43" s="61"/>
      <c r="Z43" s="61"/>
      <c r="AA43" s="61"/>
      <c r="AB43" s="62"/>
      <c r="AC43" s="62"/>
      <c r="AD43" s="33">
        <f t="shared" si="1"/>
        <v>167</v>
      </c>
      <c r="AE43" s="65"/>
      <c r="AF43" s="66"/>
      <c r="AG43" s="33">
        <f t="shared" si="2"/>
        <v>0</v>
      </c>
      <c r="AH43" s="185">
        <f t="shared" si="12"/>
        <v>9365</v>
      </c>
    </row>
    <row r="44" spans="1:34" s="113" customFormat="1" ht="33.75" thickBot="1">
      <c r="A44" s="191" t="s">
        <v>29</v>
      </c>
      <c r="B44" s="55">
        <v>258</v>
      </c>
      <c r="C44" s="56">
        <v>206</v>
      </c>
      <c r="D44" s="56">
        <v>299</v>
      </c>
      <c r="E44" s="56">
        <v>261</v>
      </c>
      <c r="F44" s="32">
        <f t="shared" si="9"/>
        <v>1024</v>
      </c>
      <c r="G44" s="55">
        <v>286</v>
      </c>
      <c r="H44" s="32">
        <f t="shared" si="10"/>
        <v>286</v>
      </c>
      <c r="I44" s="55">
        <v>161</v>
      </c>
      <c r="J44" s="55">
        <v>160</v>
      </c>
      <c r="K44" s="55">
        <v>117</v>
      </c>
      <c r="L44" s="55">
        <v>107</v>
      </c>
      <c r="M44" s="55">
        <v>116</v>
      </c>
      <c r="N44" s="55">
        <v>153</v>
      </c>
      <c r="O44" s="55">
        <v>110</v>
      </c>
      <c r="P44" s="55">
        <v>44</v>
      </c>
      <c r="Q44" s="55">
        <v>96</v>
      </c>
      <c r="R44" s="55">
        <v>187</v>
      </c>
      <c r="S44" s="55">
        <v>508</v>
      </c>
      <c r="T44" s="55">
        <v>234</v>
      </c>
      <c r="U44" s="55">
        <v>329</v>
      </c>
      <c r="V44" s="55"/>
      <c r="W44" s="32">
        <f t="shared" si="11"/>
        <v>2322</v>
      </c>
      <c r="X44" s="61">
        <v>50</v>
      </c>
      <c r="Y44" s="61"/>
      <c r="Z44" s="61"/>
      <c r="AA44" s="61"/>
      <c r="AB44" s="62"/>
      <c r="AC44" s="62"/>
      <c r="AD44" s="33">
        <f t="shared" si="1"/>
        <v>50</v>
      </c>
      <c r="AE44" s="65"/>
      <c r="AF44" s="66"/>
      <c r="AG44" s="33">
        <f t="shared" si="2"/>
        <v>0</v>
      </c>
      <c r="AH44" s="185">
        <f t="shared" si="12"/>
        <v>3682</v>
      </c>
    </row>
    <row r="45" spans="1:34" s="113" customFormat="1" ht="33.75" thickBot="1">
      <c r="A45" s="191" t="s">
        <v>30</v>
      </c>
      <c r="B45" s="55">
        <v>4</v>
      </c>
      <c r="C45" s="56">
        <v>4</v>
      </c>
      <c r="D45" s="56">
        <v>1</v>
      </c>
      <c r="E45" s="56">
        <v>1</v>
      </c>
      <c r="F45" s="32">
        <f t="shared" si="9"/>
        <v>10</v>
      </c>
      <c r="G45" s="55">
        <v>1</v>
      </c>
      <c r="H45" s="32">
        <f t="shared" si="10"/>
        <v>1</v>
      </c>
      <c r="I45" s="55">
        <v>5</v>
      </c>
      <c r="J45" s="55">
        <v>10</v>
      </c>
      <c r="K45" s="55">
        <v>1</v>
      </c>
      <c r="L45" s="55">
        <v>2</v>
      </c>
      <c r="M45" s="55">
        <v>5</v>
      </c>
      <c r="N45" s="55">
        <v>2</v>
      </c>
      <c r="O45" s="55">
        <v>2</v>
      </c>
      <c r="P45" s="55">
        <v>2</v>
      </c>
      <c r="Q45" s="55">
        <v>5</v>
      </c>
      <c r="R45" s="55">
        <v>8</v>
      </c>
      <c r="S45" s="55">
        <v>4</v>
      </c>
      <c r="T45" s="55">
        <v>3</v>
      </c>
      <c r="U45" s="55">
        <v>4</v>
      </c>
      <c r="V45" s="55"/>
      <c r="W45" s="32">
        <f t="shared" si="11"/>
        <v>53</v>
      </c>
      <c r="X45" s="61">
        <v>10</v>
      </c>
      <c r="Y45" s="61"/>
      <c r="Z45" s="61"/>
      <c r="AA45" s="61"/>
      <c r="AB45" s="62"/>
      <c r="AC45" s="62"/>
      <c r="AD45" s="33">
        <f t="shared" si="1"/>
        <v>10</v>
      </c>
      <c r="AE45" s="65"/>
      <c r="AF45" s="66"/>
      <c r="AG45" s="33">
        <f t="shared" si="2"/>
        <v>0</v>
      </c>
      <c r="AH45" s="185">
        <f t="shared" si="12"/>
        <v>74</v>
      </c>
    </row>
    <row r="46" spans="1:34" s="113" customFormat="1" ht="33.75" thickBot="1">
      <c r="A46" s="192" t="s">
        <v>51</v>
      </c>
      <c r="B46" s="149">
        <v>1</v>
      </c>
      <c r="C46" s="150">
        <v>2</v>
      </c>
      <c r="D46" s="150">
        <v>5</v>
      </c>
      <c r="E46" s="150"/>
      <c r="F46" s="160">
        <f t="shared" si="9"/>
        <v>8</v>
      </c>
      <c r="G46" s="149">
        <v>7</v>
      </c>
      <c r="H46" s="160">
        <f t="shared" si="10"/>
        <v>7</v>
      </c>
      <c r="I46" s="149">
        <v>7</v>
      </c>
      <c r="J46" s="149">
        <v>2</v>
      </c>
      <c r="K46" s="149">
        <v>2</v>
      </c>
      <c r="L46" s="149">
        <v>8</v>
      </c>
      <c r="M46" s="149">
        <v>2</v>
      </c>
      <c r="N46" s="149">
        <v>6</v>
      </c>
      <c r="O46" s="149">
        <v>2</v>
      </c>
      <c r="P46" s="149">
        <v>2</v>
      </c>
      <c r="Q46" s="149">
        <v>2</v>
      </c>
      <c r="R46" s="149"/>
      <c r="S46" s="149">
        <v>5</v>
      </c>
      <c r="T46" s="149"/>
      <c r="U46" s="149">
        <v>1</v>
      </c>
      <c r="V46" s="149"/>
      <c r="W46" s="160">
        <f t="shared" si="11"/>
        <v>39</v>
      </c>
      <c r="X46" s="153">
        <v>1</v>
      </c>
      <c r="Y46" s="153"/>
      <c r="Z46" s="153"/>
      <c r="AA46" s="153"/>
      <c r="AB46" s="154"/>
      <c r="AC46" s="154"/>
      <c r="AD46" s="161">
        <f t="shared" si="1"/>
        <v>1</v>
      </c>
      <c r="AE46" s="155"/>
      <c r="AF46" s="156"/>
      <c r="AG46" s="161">
        <f t="shared" si="2"/>
        <v>0</v>
      </c>
      <c r="AH46" s="162">
        <f t="shared" si="12"/>
        <v>55</v>
      </c>
    </row>
    <row r="47" spans="1:34" s="113" customFormat="1" ht="21" thickBot="1" thickTop="1">
      <c r="A47" s="194" t="s">
        <v>52</v>
      </c>
      <c r="B47" s="195">
        <f>B42+B43+B44+B45+B46</f>
        <v>918</v>
      </c>
      <c r="C47" s="195">
        <f aca="true" t="shared" si="14" ref="C47:AH47">C42+C43+C44+C45+C46</f>
        <v>701</v>
      </c>
      <c r="D47" s="195">
        <f t="shared" si="14"/>
        <v>1085</v>
      </c>
      <c r="E47" s="195">
        <f t="shared" si="14"/>
        <v>1461</v>
      </c>
      <c r="F47" s="43">
        <f t="shared" si="9"/>
        <v>4165</v>
      </c>
      <c r="G47" s="195">
        <f t="shared" si="14"/>
        <v>1190</v>
      </c>
      <c r="H47" s="43">
        <f t="shared" si="10"/>
        <v>1190</v>
      </c>
      <c r="I47" s="195">
        <f t="shared" si="14"/>
        <v>862</v>
      </c>
      <c r="J47" s="195">
        <f t="shared" si="14"/>
        <v>804</v>
      </c>
      <c r="K47" s="195">
        <f t="shared" si="14"/>
        <v>660</v>
      </c>
      <c r="L47" s="195">
        <f t="shared" si="14"/>
        <v>606</v>
      </c>
      <c r="M47" s="195">
        <f t="shared" si="14"/>
        <v>768</v>
      </c>
      <c r="N47" s="195">
        <f t="shared" si="14"/>
        <v>737</v>
      </c>
      <c r="O47" s="195">
        <f t="shared" si="14"/>
        <v>719</v>
      </c>
      <c r="P47" s="195">
        <f t="shared" si="14"/>
        <v>295</v>
      </c>
      <c r="Q47" s="195">
        <f t="shared" si="14"/>
        <v>519</v>
      </c>
      <c r="R47" s="195">
        <f t="shared" si="14"/>
        <v>1061</v>
      </c>
      <c r="S47" s="195">
        <f t="shared" si="14"/>
        <v>1523</v>
      </c>
      <c r="T47" s="195">
        <f t="shared" si="14"/>
        <v>1172</v>
      </c>
      <c r="U47" s="195">
        <f t="shared" si="14"/>
        <v>992</v>
      </c>
      <c r="V47" s="195">
        <f t="shared" si="14"/>
        <v>0</v>
      </c>
      <c r="W47" s="43">
        <f t="shared" si="11"/>
        <v>10718</v>
      </c>
      <c r="X47" s="195">
        <f t="shared" si="14"/>
        <v>236</v>
      </c>
      <c r="Y47" s="195">
        <f t="shared" si="14"/>
        <v>0</v>
      </c>
      <c r="Z47" s="195">
        <f t="shared" si="14"/>
        <v>0</v>
      </c>
      <c r="AA47" s="195">
        <f t="shared" si="14"/>
        <v>0</v>
      </c>
      <c r="AB47" s="195">
        <f t="shared" si="14"/>
        <v>0</v>
      </c>
      <c r="AC47" s="195">
        <f t="shared" si="14"/>
        <v>0</v>
      </c>
      <c r="AD47" s="44">
        <f t="shared" si="1"/>
        <v>236</v>
      </c>
      <c r="AE47" s="195">
        <f t="shared" si="14"/>
        <v>0</v>
      </c>
      <c r="AF47" s="195">
        <f t="shared" si="14"/>
        <v>0</v>
      </c>
      <c r="AG47" s="44">
        <f t="shared" si="2"/>
        <v>0</v>
      </c>
      <c r="AH47" s="195">
        <f t="shared" si="14"/>
        <v>16309</v>
      </c>
    </row>
    <row r="48" spans="1:34" s="113" customFormat="1" ht="54" customHeight="1" thickBot="1">
      <c r="A48" s="18" t="s">
        <v>9</v>
      </c>
      <c r="B48" s="55">
        <v>5</v>
      </c>
      <c r="C48" s="56">
        <v>3</v>
      </c>
      <c r="D48" s="56">
        <v>2</v>
      </c>
      <c r="E48" s="56">
        <v>1</v>
      </c>
      <c r="F48" s="32">
        <f t="shared" si="9"/>
        <v>11</v>
      </c>
      <c r="G48" s="55">
        <v>1</v>
      </c>
      <c r="H48" s="32">
        <f t="shared" si="10"/>
        <v>1</v>
      </c>
      <c r="I48" s="55">
        <v>5</v>
      </c>
      <c r="J48" s="55">
        <v>4</v>
      </c>
      <c r="K48" s="55"/>
      <c r="L48" s="55">
        <v>1</v>
      </c>
      <c r="M48" s="55">
        <v>1</v>
      </c>
      <c r="N48" s="55">
        <v>3</v>
      </c>
      <c r="O48" s="55">
        <v>3</v>
      </c>
      <c r="P48" s="55">
        <v>1</v>
      </c>
      <c r="Q48" s="55">
        <v>3</v>
      </c>
      <c r="R48" s="55">
        <v>1</v>
      </c>
      <c r="S48" s="55">
        <v>2</v>
      </c>
      <c r="T48" s="55">
        <v>1</v>
      </c>
      <c r="U48" s="55">
        <v>1</v>
      </c>
      <c r="V48" s="55"/>
      <c r="W48" s="32">
        <f t="shared" si="11"/>
        <v>26</v>
      </c>
      <c r="X48" s="61">
        <v>1</v>
      </c>
      <c r="Y48" s="61"/>
      <c r="Z48" s="61"/>
      <c r="AA48" s="61"/>
      <c r="AB48" s="62"/>
      <c r="AC48" s="62"/>
      <c r="AD48" s="33">
        <f t="shared" si="1"/>
        <v>1</v>
      </c>
      <c r="AE48" s="65"/>
      <c r="AF48" s="66"/>
      <c r="AG48" s="33">
        <f t="shared" si="2"/>
        <v>0</v>
      </c>
      <c r="AH48" s="34">
        <f>SUM(AG48,AD48,W48,H48,F48)</f>
        <v>39</v>
      </c>
    </row>
    <row r="49" spans="1:34" s="113" customFormat="1" ht="35.25" customHeight="1" thickBot="1">
      <c r="A49" s="21" t="s">
        <v>12</v>
      </c>
      <c r="B49" s="55">
        <v>25</v>
      </c>
      <c r="C49" s="56">
        <v>19</v>
      </c>
      <c r="D49" s="56">
        <v>24</v>
      </c>
      <c r="E49" s="56">
        <v>36</v>
      </c>
      <c r="F49" s="32">
        <f t="shared" si="9"/>
        <v>104</v>
      </c>
      <c r="G49" s="55">
        <v>20</v>
      </c>
      <c r="H49" s="32">
        <f t="shared" si="10"/>
        <v>20</v>
      </c>
      <c r="I49" s="55">
        <v>19</v>
      </c>
      <c r="J49" s="55">
        <v>24</v>
      </c>
      <c r="K49" s="55">
        <v>9</v>
      </c>
      <c r="L49" s="55">
        <v>7</v>
      </c>
      <c r="M49" s="55">
        <v>9</v>
      </c>
      <c r="N49" s="55">
        <v>12</v>
      </c>
      <c r="O49" s="55">
        <v>13</v>
      </c>
      <c r="P49" s="55">
        <v>7</v>
      </c>
      <c r="Q49" s="55">
        <v>4</v>
      </c>
      <c r="R49" s="55">
        <v>22</v>
      </c>
      <c r="S49" s="55">
        <v>23</v>
      </c>
      <c r="T49" s="55">
        <v>18</v>
      </c>
      <c r="U49" s="55">
        <v>13</v>
      </c>
      <c r="V49" s="55"/>
      <c r="W49" s="32">
        <f t="shared" si="11"/>
        <v>180</v>
      </c>
      <c r="X49" s="61">
        <v>6</v>
      </c>
      <c r="Y49" s="61"/>
      <c r="Z49" s="61"/>
      <c r="AA49" s="61"/>
      <c r="AB49" s="62"/>
      <c r="AC49" s="62"/>
      <c r="AD49" s="33">
        <f t="shared" si="1"/>
        <v>6</v>
      </c>
      <c r="AE49" s="65"/>
      <c r="AF49" s="66"/>
      <c r="AG49" s="33">
        <f t="shared" si="2"/>
        <v>0</v>
      </c>
      <c r="AH49" s="34">
        <f>SUM(AG49,AD49,W49,H49,F49)</f>
        <v>310</v>
      </c>
    </row>
    <row r="50" spans="1:34" s="113" customFormat="1" ht="54.75" customHeight="1" thickBot="1">
      <c r="A50" s="22" t="s">
        <v>13</v>
      </c>
      <c r="B50" s="57">
        <v>227</v>
      </c>
      <c r="C50" s="58">
        <v>181</v>
      </c>
      <c r="D50" s="58">
        <v>274</v>
      </c>
      <c r="E50" s="111">
        <v>488</v>
      </c>
      <c r="F50" s="39">
        <f t="shared" si="9"/>
        <v>1170</v>
      </c>
      <c r="G50" s="57">
        <v>265</v>
      </c>
      <c r="H50" s="39">
        <f t="shared" si="10"/>
        <v>265</v>
      </c>
      <c r="I50" s="57">
        <v>262</v>
      </c>
      <c r="J50" s="57">
        <v>162</v>
      </c>
      <c r="K50" s="57">
        <v>120</v>
      </c>
      <c r="L50" s="57">
        <v>78</v>
      </c>
      <c r="M50" s="57">
        <v>107</v>
      </c>
      <c r="N50" s="57">
        <v>155</v>
      </c>
      <c r="O50" s="57">
        <v>127</v>
      </c>
      <c r="P50" s="57">
        <v>68</v>
      </c>
      <c r="Q50" s="57">
        <v>78</v>
      </c>
      <c r="R50" s="57">
        <v>264</v>
      </c>
      <c r="S50" s="57">
        <v>316</v>
      </c>
      <c r="T50" s="57">
        <v>220</v>
      </c>
      <c r="U50" s="57">
        <v>297</v>
      </c>
      <c r="V50" s="57"/>
      <c r="W50" s="39">
        <f t="shared" si="11"/>
        <v>2254</v>
      </c>
      <c r="X50" s="63">
        <v>76</v>
      </c>
      <c r="Y50" s="63"/>
      <c r="Z50" s="63"/>
      <c r="AA50" s="63"/>
      <c r="AB50" s="64"/>
      <c r="AC50" s="64"/>
      <c r="AD50" s="40">
        <f t="shared" si="1"/>
        <v>76</v>
      </c>
      <c r="AE50" s="67"/>
      <c r="AF50" s="68"/>
      <c r="AG50" s="40">
        <f t="shared" si="2"/>
        <v>0</v>
      </c>
      <c r="AH50" s="41">
        <f>SUM(AG50,AD50,W50,H50,F50)</f>
        <v>3765</v>
      </c>
    </row>
    <row r="51" spans="1:34" s="113" customFormat="1" ht="32.25" thickBot="1">
      <c r="A51" s="47" t="s">
        <v>53</v>
      </c>
      <c r="B51" s="48">
        <f>B28-(B48+B49+B50)</f>
        <v>661</v>
      </c>
      <c r="C51" s="48">
        <f aca="true" t="shared" si="15" ref="C51:AH51">C28-(C48+C49+C50)</f>
        <v>498</v>
      </c>
      <c r="D51" s="48">
        <f t="shared" si="15"/>
        <v>785</v>
      </c>
      <c r="E51" s="48">
        <f t="shared" si="15"/>
        <v>936</v>
      </c>
      <c r="F51" s="48">
        <f t="shared" si="15"/>
        <v>2880</v>
      </c>
      <c r="G51" s="48">
        <f t="shared" si="15"/>
        <v>904</v>
      </c>
      <c r="H51" s="48">
        <f t="shared" si="15"/>
        <v>904</v>
      </c>
      <c r="I51" s="48">
        <f t="shared" si="15"/>
        <v>576</v>
      </c>
      <c r="J51" s="48">
        <f t="shared" si="15"/>
        <v>614</v>
      </c>
      <c r="K51" s="48">
        <f t="shared" si="15"/>
        <v>531</v>
      </c>
      <c r="L51" s="48">
        <f t="shared" si="15"/>
        <v>520</v>
      </c>
      <c r="M51" s="48">
        <f t="shared" si="15"/>
        <v>651</v>
      </c>
      <c r="N51" s="48">
        <f t="shared" si="15"/>
        <v>567</v>
      </c>
      <c r="O51" s="48">
        <f t="shared" si="15"/>
        <v>633</v>
      </c>
      <c r="P51" s="48">
        <f t="shared" si="15"/>
        <v>219</v>
      </c>
      <c r="Q51" s="48">
        <f t="shared" si="15"/>
        <v>434</v>
      </c>
      <c r="R51" s="48">
        <f t="shared" si="15"/>
        <v>774</v>
      </c>
      <c r="S51" s="48">
        <f t="shared" si="15"/>
        <v>1182</v>
      </c>
      <c r="T51" s="48">
        <f t="shared" si="15"/>
        <v>933</v>
      </c>
      <c r="U51" s="48">
        <f t="shared" si="15"/>
        <v>681</v>
      </c>
      <c r="V51" s="48">
        <f t="shared" si="15"/>
        <v>0</v>
      </c>
      <c r="W51" s="48">
        <f t="shared" si="15"/>
        <v>8315</v>
      </c>
      <c r="X51" s="48">
        <f t="shared" si="15"/>
        <v>153</v>
      </c>
      <c r="Y51" s="48">
        <f t="shared" si="15"/>
        <v>0</v>
      </c>
      <c r="Z51" s="48">
        <f t="shared" si="15"/>
        <v>0</v>
      </c>
      <c r="AA51" s="48">
        <f t="shared" si="15"/>
        <v>0</v>
      </c>
      <c r="AB51" s="48">
        <f t="shared" si="15"/>
        <v>0</v>
      </c>
      <c r="AC51" s="48">
        <f t="shared" si="15"/>
        <v>0</v>
      </c>
      <c r="AD51" s="48">
        <f t="shared" si="15"/>
        <v>153</v>
      </c>
      <c r="AE51" s="48">
        <f t="shared" si="15"/>
        <v>0</v>
      </c>
      <c r="AF51" s="48">
        <f t="shared" si="15"/>
        <v>0</v>
      </c>
      <c r="AG51" s="48">
        <f t="shared" si="15"/>
        <v>0</v>
      </c>
      <c r="AH51" s="48">
        <f t="shared" si="15"/>
        <v>12252</v>
      </c>
    </row>
    <row r="52" spans="1:34" s="113" customFormat="1" ht="19.5" thickBot="1">
      <c r="A52" s="24" t="s">
        <v>15</v>
      </c>
      <c r="B52" s="106">
        <f>(B34+B35)/B29*100</f>
        <v>58.82352941176471</v>
      </c>
      <c r="C52" s="106">
        <f aca="true" t="shared" si="16" ref="C52:AH52">(C34+C35)/C29*100</f>
        <v>69.78527607361963</v>
      </c>
      <c r="D52" s="106">
        <f t="shared" si="16"/>
        <v>58.92291446673706</v>
      </c>
      <c r="E52" s="106">
        <v>51.33</v>
      </c>
      <c r="F52" s="106">
        <f t="shared" si="16"/>
        <v>52.73363856719634</v>
      </c>
      <c r="G52" s="106">
        <f t="shared" si="16"/>
        <v>54.22740524781341</v>
      </c>
      <c r="H52" s="106">
        <f t="shared" si="16"/>
        <v>54.22740524781341</v>
      </c>
      <c r="I52" s="106">
        <f t="shared" si="16"/>
        <v>54.73965287049399</v>
      </c>
      <c r="J52" s="106">
        <f t="shared" si="16"/>
        <v>41.24457308248915</v>
      </c>
      <c r="K52" s="106">
        <f t="shared" si="16"/>
        <v>54.72027972027972</v>
      </c>
      <c r="L52" s="106">
        <f t="shared" si="16"/>
        <v>48.41121495327103</v>
      </c>
      <c r="M52" s="106">
        <f t="shared" si="16"/>
        <v>49.556213017751475</v>
      </c>
      <c r="N52" s="106">
        <f t="shared" si="16"/>
        <v>52.38828967642527</v>
      </c>
      <c r="O52" s="106">
        <f t="shared" si="16"/>
        <v>52.74074074074074</v>
      </c>
      <c r="P52" s="106">
        <f t="shared" si="16"/>
        <v>34.439834024896264</v>
      </c>
      <c r="Q52" s="106">
        <f>(Q34+Q35)/Q29*100</f>
        <v>41.075268817204304</v>
      </c>
      <c r="R52" s="106">
        <f t="shared" si="16"/>
        <v>52.349726775956285</v>
      </c>
      <c r="S52" s="106">
        <f t="shared" si="16"/>
        <v>51.82094081942337</v>
      </c>
      <c r="T52" s="106">
        <f t="shared" si="16"/>
        <v>48.05583250249252</v>
      </c>
      <c r="U52" s="106">
        <f t="shared" si="16"/>
        <v>54.84988452655889</v>
      </c>
      <c r="V52" s="106" t="e">
        <f t="shared" si="16"/>
        <v>#DIV/0!</v>
      </c>
      <c r="W52" s="106">
        <f t="shared" si="16"/>
        <v>50.144307856761095</v>
      </c>
      <c r="X52" s="106">
        <f t="shared" si="16"/>
        <v>7.203389830508475</v>
      </c>
      <c r="Y52" s="106" t="e">
        <f t="shared" si="16"/>
        <v>#DIV/0!</v>
      </c>
      <c r="Z52" s="106" t="e">
        <f t="shared" si="16"/>
        <v>#DIV/0!</v>
      </c>
      <c r="AA52" s="106" t="e">
        <f t="shared" si="16"/>
        <v>#DIV/0!</v>
      </c>
      <c r="AB52" s="106" t="e">
        <f t="shared" si="16"/>
        <v>#DIV/0!</v>
      </c>
      <c r="AC52" s="106" t="e">
        <f t="shared" si="16"/>
        <v>#DIV/0!</v>
      </c>
      <c r="AD52" s="106">
        <f t="shared" si="16"/>
        <v>7.203389830508475</v>
      </c>
      <c r="AE52" s="106" t="e">
        <f t="shared" si="16"/>
        <v>#DIV/0!</v>
      </c>
      <c r="AF52" s="106" t="e">
        <f t="shared" si="16"/>
        <v>#DIV/0!</v>
      </c>
      <c r="AG52" s="106" t="e">
        <f t="shared" si="16"/>
        <v>#DIV/0!</v>
      </c>
      <c r="AH52" s="106">
        <f t="shared" si="16"/>
        <v>50.40117212028187</v>
      </c>
    </row>
    <row r="53" spans="1:34" s="113" customFormat="1" ht="19.5" thickBot="1">
      <c r="A53" s="25" t="s">
        <v>43</v>
      </c>
      <c r="B53" s="106">
        <f>(B29-B37)/B29*100</f>
        <v>100</v>
      </c>
      <c r="C53" s="106">
        <f aca="true" t="shared" si="17" ref="C53:AH53">(C29-C37)/C29*100</f>
        <v>100</v>
      </c>
      <c r="D53" s="106">
        <f t="shared" si="17"/>
        <v>100</v>
      </c>
      <c r="E53" s="106">
        <f t="shared" si="17"/>
        <v>100</v>
      </c>
      <c r="F53" s="106">
        <f t="shared" si="17"/>
        <v>100</v>
      </c>
      <c r="G53" s="106">
        <f t="shared" si="17"/>
        <v>99.9028182701652</v>
      </c>
      <c r="H53" s="106">
        <f t="shared" si="17"/>
        <v>99.9028182701652</v>
      </c>
      <c r="I53" s="106">
        <f t="shared" si="17"/>
        <v>98.6648865153538</v>
      </c>
      <c r="J53" s="106">
        <f t="shared" si="17"/>
        <v>95.9479015918958</v>
      </c>
      <c r="K53" s="106">
        <f t="shared" si="17"/>
        <v>99.12587412587412</v>
      </c>
      <c r="L53" s="106">
        <f t="shared" si="17"/>
        <v>98.8785046728972</v>
      </c>
      <c r="M53" s="106">
        <f t="shared" si="17"/>
        <v>99.70414201183432</v>
      </c>
      <c r="N53" s="106">
        <f t="shared" si="17"/>
        <v>98.61325115562404</v>
      </c>
      <c r="O53" s="106">
        <f t="shared" si="17"/>
        <v>99.70370370370371</v>
      </c>
      <c r="P53" s="106">
        <f t="shared" si="17"/>
        <v>96.6804979253112</v>
      </c>
      <c r="Q53" s="106">
        <f>(Q29-Q37)/Q29*100</f>
        <v>98.27956989247312</v>
      </c>
      <c r="R53" s="106">
        <f t="shared" si="17"/>
        <v>98.79781420765028</v>
      </c>
      <c r="S53" s="106">
        <f t="shared" si="17"/>
        <v>99.31714719271623</v>
      </c>
      <c r="T53" s="106">
        <f t="shared" si="17"/>
        <v>98.10568295114656</v>
      </c>
      <c r="U53" s="106">
        <f t="shared" si="17"/>
        <v>98.96073903002309</v>
      </c>
      <c r="V53" s="106" t="e">
        <f t="shared" si="17"/>
        <v>#DIV/0!</v>
      </c>
      <c r="W53" s="106">
        <f t="shared" si="17"/>
        <v>98.65312667022982</v>
      </c>
      <c r="X53" s="106">
        <f t="shared" si="17"/>
        <v>100</v>
      </c>
      <c r="Y53" s="106" t="e">
        <f t="shared" si="17"/>
        <v>#DIV/0!</v>
      </c>
      <c r="Z53" s="106" t="e">
        <f t="shared" si="17"/>
        <v>#DIV/0!</v>
      </c>
      <c r="AA53" s="106" t="e">
        <f t="shared" si="17"/>
        <v>#DIV/0!</v>
      </c>
      <c r="AB53" s="106" t="e">
        <f t="shared" si="17"/>
        <v>#DIV/0!</v>
      </c>
      <c r="AC53" s="106" t="e">
        <f t="shared" si="17"/>
        <v>#DIV/0!</v>
      </c>
      <c r="AD53" s="106">
        <f t="shared" si="17"/>
        <v>100</v>
      </c>
      <c r="AE53" s="106" t="e">
        <f t="shared" si="17"/>
        <v>#DIV/0!</v>
      </c>
      <c r="AF53" s="106" t="e">
        <f t="shared" si="17"/>
        <v>#DIV/0!</v>
      </c>
      <c r="AG53" s="106" t="e">
        <f t="shared" si="17"/>
        <v>#DIV/0!</v>
      </c>
      <c r="AH53" s="106">
        <f t="shared" si="17"/>
        <v>99.11393288216004</v>
      </c>
    </row>
    <row r="54" spans="1:34" s="113" customFormat="1" ht="33" thickBot="1">
      <c r="A54" s="25" t="s">
        <v>19</v>
      </c>
      <c r="B54" s="106">
        <f>B36/B29*100</f>
        <v>8.260325406758447</v>
      </c>
      <c r="C54" s="106">
        <f aca="true" t="shared" si="18" ref="C54:AH54">C36/C29*100</f>
        <v>8.43558282208589</v>
      </c>
      <c r="D54" s="106">
        <f t="shared" si="18"/>
        <v>8.342133051742344</v>
      </c>
      <c r="E54" s="106">
        <f t="shared" si="18"/>
        <v>6.61596958174905</v>
      </c>
      <c r="F54" s="106">
        <f t="shared" si="18"/>
        <v>7.729598707244816</v>
      </c>
      <c r="G54" s="106">
        <f t="shared" si="18"/>
        <v>6.899902818270165</v>
      </c>
      <c r="H54" s="106">
        <f t="shared" si="18"/>
        <v>6.899902818270165</v>
      </c>
      <c r="I54" s="106">
        <f t="shared" si="18"/>
        <v>1.335113484646195</v>
      </c>
      <c r="J54" s="106">
        <f t="shared" si="18"/>
        <v>6.512301013024602</v>
      </c>
      <c r="K54" s="106">
        <f t="shared" si="18"/>
        <v>9.090909090909092</v>
      </c>
      <c r="L54" s="106">
        <f t="shared" si="18"/>
        <v>8.785046728971963</v>
      </c>
      <c r="M54" s="106">
        <f t="shared" si="18"/>
        <v>0.14792899408284024</v>
      </c>
      <c r="N54" s="106">
        <f t="shared" si="18"/>
        <v>7.704160246533127</v>
      </c>
      <c r="O54" s="106">
        <f t="shared" si="18"/>
        <v>3.4074074074074074</v>
      </c>
      <c r="P54" s="106">
        <f t="shared" si="18"/>
        <v>3.319502074688797</v>
      </c>
      <c r="Q54" s="106">
        <f>Q36/Q29*100</f>
        <v>5.591397849462366</v>
      </c>
      <c r="R54" s="106">
        <f t="shared" si="18"/>
        <v>2.9508196721311477</v>
      </c>
      <c r="S54" s="106">
        <f t="shared" si="18"/>
        <v>4.704097116843703</v>
      </c>
      <c r="T54" s="106">
        <f t="shared" si="18"/>
        <v>6.580259222333002</v>
      </c>
      <c r="U54" s="106">
        <f t="shared" si="18"/>
        <v>8.891454965357967</v>
      </c>
      <c r="V54" s="106" t="e">
        <f t="shared" si="18"/>
        <v>#DIV/0!</v>
      </c>
      <c r="W54" s="106">
        <f t="shared" si="18"/>
        <v>5.280598610368787</v>
      </c>
      <c r="X54" s="106">
        <f t="shared" si="18"/>
        <v>3.8135593220338984</v>
      </c>
      <c r="Y54" s="106" t="e">
        <f t="shared" si="18"/>
        <v>#DIV/0!</v>
      </c>
      <c r="Z54" s="106" t="e">
        <f t="shared" si="18"/>
        <v>#DIV/0!</v>
      </c>
      <c r="AA54" s="106" t="e">
        <f t="shared" si="18"/>
        <v>#DIV/0!</v>
      </c>
      <c r="AB54" s="106" t="e">
        <f t="shared" si="18"/>
        <v>#DIV/0!</v>
      </c>
      <c r="AC54" s="106" t="e">
        <f t="shared" si="18"/>
        <v>#DIV/0!</v>
      </c>
      <c r="AD54" s="106">
        <f t="shared" si="18"/>
        <v>3.8135593220338984</v>
      </c>
      <c r="AE54" s="106" t="e">
        <f t="shared" si="18"/>
        <v>#DIV/0!</v>
      </c>
      <c r="AF54" s="106" t="e">
        <f t="shared" si="18"/>
        <v>#DIV/0!</v>
      </c>
      <c r="AG54" s="106" t="e">
        <f t="shared" si="18"/>
        <v>#DIV/0!</v>
      </c>
      <c r="AH54" s="106">
        <f t="shared" si="18"/>
        <v>6.007116444568479</v>
      </c>
    </row>
    <row r="55" spans="1:34" s="113" customFormat="1" ht="48" thickBot="1">
      <c r="A55" s="26" t="s">
        <v>18</v>
      </c>
      <c r="B55" s="107">
        <f>(B48+B49+B50)/B28*100</f>
        <v>27.995642701525053</v>
      </c>
      <c r="C55" s="107">
        <f aca="true" t="shared" si="19" ref="C55:AH55">(C48+C49+C50)/C28*100</f>
        <v>28.9586305278174</v>
      </c>
      <c r="D55" s="107">
        <f t="shared" si="19"/>
        <v>27.64976958525346</v>
      </c>
      <c r="E55" s="107">
        <f t="shared" si="19"/>
        <v>35.93429158110883</v>
      </c>
      <c r="F55" s="107">
        <f t="shared" si="19"/>
        <v>30.85234093637455</v>
      </c>
      <c r="G55" s="107">
        <f t="shared" si="19"/>
        <v>24.03361344537815</v>
      </c>
      <c r="H55" s="107">
        <f t="shared" si="19"/>
        <v>24.03361344537815</v>
      </c>
      <c r="I55" s="107">
        <f t="shared" si="19"/>
        <v>33.17865429234338</v>
      </c>
      <c r="J55" s="107">
        <f t="shared" si="19"/>
        <v>23.6318407960199</v>
      </c>
      <c r="K55" s="107">
        <f t="shared" si="19"/>
        <v>19.545454545454547</v>
      </c>
      <c r="L55" s="107">
        <f t="shared" si="19"/>
        <v>14.19141914191419</v>
      </c>
      <c r="M55" s="107">
        <f t="shared" si="19"/>
        <v>15.234375</v>
      </c>
      <c r="N55" s="107">
        <f t="shared" si="19"/>
        <v>23.066485753052916</v>
      </c>
      <c r="O55" s="107">
        <f t="shared" si="19"/>
        <v>18.427835051546392</v>
      </c>
      <c r="P55" s="107">
        <f t="shared" si="19"/>
        <v>25.76271186440678</v>
      </c>
      <c r="Q55" s="107">
        <f>(Q48+Q49+Q50)/Q28*100</f>
        <v>16.377649325626205</v>
      </c>
      <c r="R55" s="107">
        <f t="shared" si="19"/>
        <v>27.04995287464656</v>
      </c>
      <c r="S55" s="107">
        <f t="shared" si="19"/>
        <v>22.390019697964544</v>
      </c>
      <c r="T55" s="107">
        <f t="shared" si="19"/>
        <v>20.392491467576793</v>
      </c>
      <c r="U55" s="107">
        <f t="shared" si="19"/>
        <v>31.350806451612907</v>
      </c>
      <c r="V55" s="107" t="e">
        <f t="shared" si="19"/>
        <v>#DIV/0!</v>
      </c>
      <c r="W55" s="107">
        <f t="shared" si="19"/>
        <v>22.83062645011601</v>
      </c>
      <c r="X55" s="107">
        <f t="shared" si="19"/>
        <v>35.16949152542373</v>
      </c>
      <c r="Y55" s="107" t="e">
        <f t="shared" si="19"/>
        <v>#DIV/0!</v>
      </c>
      <c r="Z55" s="107" t="e">
        <f t="shared" si="19"/>
        <v>#DIV/0!</v>
      </c>
      <c r="AA55" s="107" t="e">
        <f t="shared" si="19"/>
        <v>#DIV/0!</v>
      </c>
      <c r="AB55" s="107" t="e">
        <f t="shared" si="19"/>
        <v>#DIV/0!</v>
      </c>
      <c r="AC55" s="107" t="e">
        <f t="shared" si="19"/>
        <v>#DIV/0!</v>
      </c>
      <c r="AD55" s="107">
        <f t="shared" si="19"/>
        <v>35.16949152542373</v>
      </c>
      <c r="AE55" s="107" t="e">
        <f t="shared" si="19"/>
        <v>#DIV/0!</v>
      </c>
      <c r="AF55" s="107" t="e">
        <f t="shared" si="19"/>
        <v>#DIV/0!</v>
      </c>
      <c r="AG55" s="107" t="e">
        <f t="shared" si="19"/>
        <v>#DIV/0!</v>
      </c>
      <c r="AH55" s="107">
        <f t="shared" si="19"/>
        <v>25.1374801417573</v>
      </c>
    </row>
    <row r="56" spans="1:34" s="113" customFormat="1" ht="16.5" thickBot="1">
      <c r="A56" s="25" t="s">
        <v>16</v>
      </c>
      <c r="B56" s="107">
        <f>B49/B28*100</f>
        <v>2.7233115468409586</v>
      </c>
      <c r="C56" s="107">
        <f aca="true" t="shared" si="20" ref="C56:AH56">C49/C28*100</f>
        <v>2.710413694721826</v>
      </c>
      <c r="D56" s="107">
        <f t="shared" si="20"/>
        <v>2.2119815668202767</v>
      </c>
      <c r="E56" s="107">
        <f t="shared" si="20"/>
        <v>2.4640657084188913</v>
      </c>
      <c r="F56" s="107">
        <f t="shared" si="20"/>
        <v>2.4969987995198077</v>
      </c>
      <c r="G56" s="107">
        <f t="shared" si="20"/>
        <v>1.680672268907563</v>
      </c>
      <c r="H56" s="107">
        <f t="shared" si="20"/>
        <v>1.680672268907563</v>
      </c>
      <c r="I56" s="107">
        <f t="shared" si="20"/>
        <v>2.2041763341067284</v>
      </c>
      <c r="J56" s="107">
        <f t="shared" si="20"/>
        <v>2.9850746268656714</v>
      </c>
      <c r="K56" s="107">
        <f t="shared" si="20"/>
        <v>1.3636363636363635</v>
      </c>
      <c r="L56" s="107">
        <f t="shared" si="20"/>
        <v>1.155115511551155</v>
      </c>
      <c r="M56" s="107">
        <f t="shared" si="20"/>
        <v>1.171875</v>
      </c>
      <c r="N56" s="107">
        <f t="shared" si="20"/>
        <v>1.6282225237449117</v>
      </c>
      <c r="O56" s="107">
        <f t="shared" si="20"/>
        <v>1.675257731958763</v>
      </c>
      <c r="P56" s="107">
        <f t="shared" si="20"/>
        <v>2.3728813559322033</v>
      </c>
      <c r="Q56" s="107">
        <f>Q49/Q28*100</f>
        <v>0.7707129094412332</v>
      </c>
      <c r="R56" s="107">
        <f t="shared" si="20"/>
        <v>2.0735155513666355</v>
      </c>
      <c r="S56" s="107">
        <f t="shared" si="20"/>
        <v>1.510177281680893</v>
      </c>
      <c r="T56" s="107">
        <f t="shared" si="20"/>
        <v>1.5358361774744027</v>
      </c>
      <c r="U56" s="107">
        <f t="shared" si="20"/>
        <v>1.310483870967742</v>
      </c>
      <c r="V56" s="107" t="e">
        <f t="shared" si="20"/>
        <v>#DIV/0!</v>
      </c>
      <c r="W56" s="107">
        <f t="shared" si="20"/>
        <v>1.6705336426914155</v>
      </c>
      <c r="X56" s="107">
        <f t="shared" si="20"/>
        <v>2.5423728813559325</v>
      </c>
      <c r="Y56" s="107" t="e">
        <f t="shared" si="20"/>
        <v>#DIV/0!</v>
      </c>
      <c r="Z56" s="107" t="e">
        <f t="shared" si="20"/>
        <v>#DIV/0!</v>
      </c>
      <c r="AA56" s="107" t="e">
        <f t="shared" si="20"/>
        <v>#DIV/0!</v>
      </c>
      <c r="AB56" s="107" t="e">
        <f t="shared" si="20"/>
        <v>#DIV/0!</v>
      </c>
      <c r="AC56" s="107" t="e">
        <f t="shared" si="20"/>
        <v>#DIV/0!</v>
      </c>
      <c r="AD56" s="107">
        <f t="shared" si="20"/>
        <v>2.5423728813559325</v>
      </c>
      <c r="AE56" s="107" t="e">
        <f t="shared" si="20"/>
        <v>#DIV/0!</v>
      </c>
      <c r="AF56" s="107" t="e">
        <f t="shared" si="20"/>
        <v>#DIV/0!</v>
      </c>
      <c r="AG56" s="107" t="e">
        <f t="shared" si="20"/>
        <v>#DIV/0!</v>
      </c>
      <c r="AH56" s="107">
        <f t="shared" si="20"/>
        <v>1.8941708419894905</v>
      </c>
    </row>
    <row r="57" spans="1:34" s="113" customFormat="1" ht="15.75" customHeight="1" thickBot="1">
      <c r="A57" s="26" t="s">
        <v>20</v>
      </c>
      <c r="B57" s="107">
        <f>B38/B28*100</f>
        <v>0</v>
      </c>
      <c r="C57" s="107">
        <f aca="true" t="shared" si="21" ref="C57:AH57">C38/C28*100</f>
        <v>0</v>
      </c>
      <c r="D57" s="107">
        <f t="shared" si="21"/>
        <v>0.4608294930875576</v>
      </c>
      <c r="E57" s="107">
        <f t="shared" si="21"/>
        <v>0.13689253935660506</v>
      </c>
      <c r="F57" s="107">
        <f t="shared" si="21"/>
        <v>0.16806722689075632</v>
      </c>
      <c r="G57" s="107">
        <f t="shared" si="21"/>
        <v>0.25210084033613445</v>
      </c>
      <c r="H57" s="107">
        <f t="shared" si="21"/>
        <v>0.25210084033613445</v>
      </c>
      <c r="I57" s="107">
        <f t="shared" si="21"/>
        <v>0.23201856148491878</v>
      </c>
      <c r="J57" s="107">
        <f t="shared" si="21"/>
        <v>0.4975124378109453</v>
      </c>
      <c r="K57" s="107">
        <f t="shared" si="21"/>
        <v>0</v>
      </c>
      <c r="L57" s="107">
        <f t="shared" si="21"/>
        <v>0.49504950495049505</v>
      </c>
      <c r="M57" s="107">
        <f t="shared" si="21"/>
        <v>0</v>
      </c>
      <c r="N57" s="107">
        <f t="shared" si="21"/>
        <v>0.13568521031207598</v>
      </c>
      <c r="O57" s="107">
        <f t="shared" si="21"/>
        <v>0.5154639175257731</v>
      </c>
      <c r="P57" s="107">
        <f t="shared" si="21"/>
        <v>3.389830508474576</v>
      </c>
      <c r="Q57" s="107">
        <f>Q38/Q28*100</f>
        <v>0</v>
      </c>
      <c r="R57" s="107">
        <f t="shared" si="21"/>
        <v>0.2827521206409048</v>
      </c>
      <c r="S57" s="107">
        <f t="shared" si="21"/>
        <v>0.5252790544977018</v>
      </c>
      <c r="T57" s="107">
        <f t="shared" si="21"/>
        <v>0</v>
      </c>
      <c r="U57" s="107">
        <f t="shared" si="21"/>
        <v>0.7056451612903225</v>
      </c>
      <c r="V57" s="107" t="e">
        <f t="shared" si="21"/>
        <v>#DIV/0!</v>
      </c>
      <c r="W57" s="107">
        <f t="shared" si="21"/>
        <v>0.38979118329466356</v>
      </c>
      <c r="X57" s="107">
        <f t="shared" si="21"/>
        <v>10.16949152542373</v>
      </c>
      <c r="Y57" s="107" t="e">
        <f t="shared" si="21"/>
        <v>#DIV/0!</v>
      </c>
      <c r="Z57" s="107" t="e">
        <f t="shared" si="21"/>
        <v>#DIV/0!</v>
      </c>
      <c r="AA57" s="107" t="e">
        <f t="shared" si="21"/>
        <v>#DIV/0!</v>
      </c>
      <c r="AB57" s="107" t="e">
        <f t="shared" si="21"/>
        <v>#DIV/0!</v>
      </c>
      <c r="AC57" s="107" t="e">
        <f t="shared" si="21"/>
        <v>#DIV/0!</v>
      </c>
      <c r="AD57" s="107">
        <f t="shared" si="21"/>
        <v>10.16949152542373</v>
      </c>
      <c r="AE57" s="107" t="e">
        <f t="shared" si="21"/>
        <v>#DIV/0!</v>
      </c>
      <c r="AF57" s="107" t="e">
        <f t="shared" si="21"/>
        <v>#DIV/0!</v>
      </c>
      <c r="AG57" s="107" t="e">
        <f t="shared" si="21"/>
        <v>#DIV/0!</v>
      </c>
      <c r="AH57" s="107">
        <f t="shared" si="21"/>
        <v>0.46437736771355254</v>
      </c>
    </row>
    <row r="58" spans="1:34" s="113" customFormat="1" ht="16.5" thickBot="1">
      <c r="A58" s="27" t="s">
        <v>17</v>
      </c>
      <c r="B58" s="122">
        <f>B28-B12</f>
        <v>-9</v>
      </c>
      <c r="C58" s="122">
        <f aca="true" t="shared" si="22" ref="C58:AH58">C28-C12</f>
        <v>-23</v>
      </c>
      <c r="D58" s="122">
        <f t="shared" si="22"/>
        <v>-5</v>
      </c>
      <c r="E58" s="122">
        <f t="shared" si="22"/>
        <v>-18</v>
      </c>
      <c r="F58" s="122">
        <f t="shared" si="22"/>
        <v>-55</v>
      </c>
      <c r="G58" s="122">
        <f t="shared" si="22"/>
        <v>-8</v>
      </c>
      <c r="H58" s="122">
        <f t="shared" si="22"/>
        <v>-8</v>
      </c>
      <c r="I58" s="122">
        <f t="shared" si="22"/>
        <v>-5</v>
      </c>
      <c r="J58" s="122">
        <f t="shared" si="22"/>
        <v>-5</v>
      </c>
      <c r="K58" s="122">
        <f t="shared" si="22"/>
        <v>-14</v>
      </c>
      <c r="L58" s="122">
        <f t="shared" si="22"/>
        <v>4</v>
      </c>
      <c r="M58" s="122">
        <f t="shared" si="22"/>
        <v>-17</v>
      </c>
      <c r="N58" s="122">
        <f t="shared" si="22"/>
        <v>-7</v>
      </c>
      <c r="O58" s="122">
        <f t="shared" si="22"/>
        <v>-2</v>
      </c>
      <c r="P58" s="122">
        <f t="shared" si="22"/>
        <v>-5</v>
      </c>
      <c r="Q58" s="122">
        <f>Q28-Q12</f>
        <v>-11</v>
      </c>
      <c r="R58" s="122">
        <f t="shared" si="22"/>
        <v>5</v>
      </c>
      <c r="S58" s="122">
        <f t="shared" si="22"/>
        <v>-6</v>
      </c>
      <c r="T58" s="122">
        <f t="shared" si="22"/>
        <v>-3</v>
      </c>
      <c r="U58" s="122">
        <f t="shared" si="22"/>
        <v>-4</v>
      </c>
      <c r="V58" s="122">
        <f t="shared" si="22"/>
        <v>0</v>
      </c>
      <c r="W58" s="122">
        <f t="shared" si="22"/>
        <v>-70</v>
      </c>
      <c r="X58" s="122">
        <f t="shared" si="22"/>
        <v>3</v>
      </c>
      <c r="Y58" s="122">
        <f t="shared" si="22"/>
        <v>0</v>
      </c>
      <c r="Z58" s="122">
        <f t="shared" si="22"/>
        <v>0</v>
      </c>
      <c r="AA58" s="122">
        <f t="shared" si="22"/>
        <v>0</v>
      </c>
      <c r="AB58" s="122">
        <f t="shared" si="22"/>
        <v>0</v>
      </c>
      <c r="AC58" s="122">
        <f t="shared" si="22"/>
        <v>0</v>
      </c>
      <c r="AD58" s="122">
        <f t="shared" si="22"/>
        <v>3</v>
      </c>
      <c r="AE58" s="122">
        <f t="shared" si="22"/>
        <v>0</v>
      </c>
      <c r="AF58" s="122">
        <f t="shared" si="22"/>
        <v>0</v>
      </c>
      <c r="AG58" s="122">
        <f t="shared" si="22"/>
        <v>0</v>
      </c>
      <c r="AH58" s="122">
        <f t="shared" si="22"/>
        <v>-130</v>
      </c>
    </row>
    <row r="59" spans="1:34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5" ht="12.75">
      <c r="A60" t="s">
        <v>67</v>
      </c>
      <c r="B60" s="196">
        <f>B35/B29*100</f>
        <v>7.3842302878598245</v>
      </c>
      <c r="C60" s="196">
        <f aca="true" t="shared" si="23" ref="C60:AI60">C35/C29*100</f>
        <v>12.116564417177914</v>
      </c>
      <c r="D60" s="196">
        <f t="shared" si="23"/>
        <v>6.9693769799366425</v>
      </c>
      <c r="E60" s="196">
        <f t="shared" si="23"/>
        <v>2.585551330798479</v>
      </c>
      <c r="F60" s="196">
        <f t="shared" si="23"/>
        <v>6.409911123081066</v>
      </c>
      <c r="G60" s="196">
        <f t="shared" si="23"/>
        <v>9.13508260447036</v>
      </c>
      <c r="H60" s="196">
        <f t="shared" si="23"/>
        <v>9.13508260447036</v>
      </c>
      <c r="I60" s="196">
        <f t="shared" si="23"/>
        <v>12.149532710280374</v>
      </c>
      <c r="J60" s="196">
        <f t="shared" si="23"/>
        <v>4.196816208393632</v>
      </c>
      <c r="K60" s="196">
        <f t="shared" si="23"/>
        <v>9.615384615384617</v>
      </c>
      <c r="L60" s="196">
        <f t="shared" si="23"/>
        <v>5.981308411214954</v>
      </c>
      <c r="M60" s="196">
        <f t="shared" si="23"/>
        <v>6.804733727810651</v>
      </c>
      <c r="N60" s="196">
        <f t="shared" si="23"/>
        <v>3.8520801232665636</v>
      </c>
      <c r="O60" s="196">
        <f t="shared" si="23"/>
        <v>4.148148148148148</v>
      </c>
      <c r="P60" s="196">
        <f t="shared" si="23"/>
        <v>4.564315352697095</v>
      </c>
      <c r="Q60" s="196">
        <f t="shared" si="23"/>
        <v>4.301075268817205</v>
      </c>
      <c r="R60" s="196">
        <f t="shared" si="23"/>
        <v>6.994535519125683</v>
      </c>
      <c r="S60" s="196">
        <f t="shared" si="23"/>
        <v>5.993930197268589</v>
      </c>
      <c r="T60" s="196">
        <f t="shared" si="23"/>
        <v>4.985044865403789</v>
      </c>
      <c r="U60" s="196">
        <f t="shared" si="23"/>
        <v>5.8891454965357966</v>
      </c>
      <c r="V60" s="196" t="e">
        <f t="shared" si="23"/>
        <v>#DIV/0!</v>
      </c>
      <c r="W60" s="196">
        <f t="shared" si="23"/>
        <v>6.21058257616248</v>
      </c>
      <c r="X60" s="196">
        <f t="shared" si="23"/>
        <v>0</v>
      </c>
      <c r="Y60" s="196" t="e">
        <f t="shared" si="23"/>
        <v>#DIV/0!</v>
      </c>
      <c r="Z60" s="196" t="e">
        <f t="shared" si="23"/>
        <v>#DIV/0!</v>
      </c>
      <c r="AA60" s="196" t="e">
        <f t="shared" si="23"/>
        <v>#DIV/0!</v>
      </c>
      <c r="AB60" s="196" t="e">
        <f t="shared" si="23"/>
        <v>#DIV/0!</v>
      </c>
      <c r="AC60" s="196" t="e">
        <f t="shared" si="23"/>
        <v>#DIV/0!</v>
      </c>
      <c r="AD60" s="196">
        <f t="shared" si="23"/>
        <v>0</v>
      </c>
      <c r="AE60" s="196" t="e">
        <f t="shared" si="23"/>
        <v>#DIV/0!</v>
      </c>
      <c r="AF60" s="196" t="e">
        <f t="shared" si="23"/>
        <v>#DIV/0!</v>
      </c>
      <c r="AG60" s="196" t="e">
        <f t="shared" si="23"/>
        <v>#DIV/0!</v>
      </c>
      <c r="AH60" s="196">
        <f t="shared" si="23"/>
        <v>6.36991557943208</v>
      </c>
      <c r="AI60" s="196" t="e">
        <f t="shared" si="23"/>
        <v>#DIV/0!</v>
      </c>
    </row>
    <row r="62" spans="2:35" ht="12.75">
      <c r="B62" s="196">
        <f>B36/B29*100</f>
        <v>8.260325406758447</v>
      </c>
      <c r="C62" s="196">
        <f aca="true" t="shared" si="24" ref="C62:AI62">C36/C29*100</f>
        <v>8.43558282208589</v>
      </c>
      <c r="D62" s="196">
        <f t="shared" si="24"/>
        <v>8.342133051742344</v>
      </c>
      <c r="E62" s="196">
        <f t="shared" si="24"/>
        <v>6.61596958174905</v>
      </c>
      <c r="F62" s="196">
        <f t="shared" si="24"/>
        <v>7.729598707244816</v>
      </c>
      <c r="G62" s="196">
        <f t="shared" si="24"/>
        <v>6.899902818270165</v>
      </c>
      <c r="H62" s="196">
        <f t="shared" si="24"/>
        <v>6.899902818270165</v>
      </c>
      <c r="I62" s="196">
        <f t="shared" si="24"/>
        <v>1.335113484646195</v>
      </c>
      <c r="J62" s="196">
        <f t="shared" si="24"/>
        <v>6.512301013024602</v>
      </c>
      <c r="K62" s="196">
        <f t="shared" si="24"/>
        <v>9.090909090909092</v>
      </c>
      <c r="L62" s="196">
        <f t="shared" si="24"/>
        <v>8.785046728971963</v>
      </c>
      <c r="M62" s="196">
        <f t="shared" si="24"/>
        <v>0.14792899408284024</v>
      </c>
      <c r="N62" s="196">
        <f t="shared" si="24"/>
        <v>7.704160246533127</v>
      </c>
      <c r="O62" s="196">
        <f t="shared" si="24"/>
        <v>3.4074074074074074</v>
      </c>
      <c r="P62" s="196">
        <f t="shared" si="24"/>
        <v>3.319502074688797</v>
      </c>
      <c r="Q62" s="196">
        <f t="shared" si="24"/>
        <v>5.591397849462366</v>
      </c>
      <c r="R62" s="196">
        <f t="shared" si="24"/>
        <v>2.9508196721311477</v>
      </c>
      <c r="S62" s="196">
        <f t="shared" si="24"/>
        <v>4.704097116843703</v>
      </c>
      <c r="T62" s="196">
        <f t="shared" si="24"/>
        <v>6.580259222333002</v>
      </c>
      <c r="U62" s="196">
        <f t="shared" si="24"/>
        <v>8.891454965357967</v>
      </c>
      <c r="V62" s="196" t="e">
        <f t="shared" si="24"/>
        <v>#DIV/0!</v>
      </c>
      <c r="W62" s="196">
        <f t="shared" si="24"/>
        <v>5.280598610368787</v>
      </c>
      <c r="X62" s="196">
        <f t="shared" si="24"/>
        <v>3.8135593220338984</v>
      </c>
      <c r="Y62" s="196" t="e">
        <f t="shared" si="24"/>
        <v>#DIV/0!</v>
      </c>
      <c r="Z62" s="196" t="e">
        <f t="shared" si="24"/>
        <v>#DIV/0!</v>
      </c>
      <c r="AA62" s="196" t="e">
        <f t="shared" si="24"/>
        <v>#DIV/0!</v>
      </c>
      <c r="AB62" s="196" t="e">
        <f t="shared" si="24"/>
        <v>#DIV/0!</v>
      </c>
      <c r="AC62" s="196" t="e">
        <f t="shared" si="24"/>
        <v>#DIV/0!</v>
      </c>
      <c r="AD62" s="196">
        <f t="shared" si="24"/>
        <v>3.8135593220338984</v>
      </c>
      <c r="AE62" s="196" t="e">
        <f t="shared" si="24"/>
        <v>#DIV/0!</v>
      </c>
      <c r="AF62" s="196" t="e">
        <f t="shared" si="24"/>
        <v>#DIV/0!</v>
      </c>
      <c r="AG62" s="196" t="e">
        <f t="shared" si="24"/>
        <v>#DIV/0!</v>
      </c>
      <c r="AH62" s="196">
        <f t="shared" si="24"/>
        <v>6.007116444568479</v>
      </c>
      <c r="AI62" s="196" t="e">
        <f t="shared" si="24"/>
        <v>#DIV/0!</v>
      </c>
    </row>
  </sheetData>
  <sheetProtection/>
  <mergeCells count="9">
    <mergeCell ref="A1:AH1"/>
    <mergeCell ref="A6:AH6"/>
    <mergeCell ref="A10:AH10"/>
    <mergeCell ref="B3:F3"/>
    <mergeCell ref="G3:H3"/>
    <mergeCell ref="I3:W3"/>
    <mergeCell ref="X3:AD3"/>
    <mergeCell ref="AE3:AG3"/>
    <mergeCell ref="AH3:AH4"/>
  </mergeCells>
  <printOptions/>
  <pageMargins left="0.7874015748031497" right="0.1968503937007874" top="0.1968503937007874" bottom="0.1968503937007874" header="0" footer="0"/>
  <pageSetup fitToHeight="0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view="pageBreakPreview" zoomScale="70" zoomScaleNormal="80" zoomScaleSheetLayoutView="70" zoomScalePageLayoutView="0" workbookViewId="0" topLeftCell="A1">
      <selection activeCell="AA12" sqref="AA12"/>
    </sheetView>
  </sheetViews>
  <sheetFormatPr defaultColWidth="9.00390625" defaultRowHeight="12.75"/>
  <cols>
    <col min="1" max="1" width="46.25390625" style="0" customWidth="1"/>
    <col min="2" max="3" width="9.125" style="1" bestFit="1" customWidth="1"/>
    <col min="4" max="5" width="7.75390625" style="1" bestFit="1" customWidth="1"/>
    <col min="6" max="6" width="7.875" style="1" bestFit="1" customWidth="1"/>
    <col min="7" max="7" width="7.75390625" style="1" bestFit="1" customWidth="1"/>
    <col min="8" max="8" width="7.75390625" style="1" customWidth="1"/>
    <col min="9" max="19" width="7.75390625" style="0" bestFit="1" customWidth="1"/>
    <col min="20" max="20" width="9.25390625" style="0" bestFit="1" customWidth="1"/>
    <col min="21" max="23" width="9.125" style="0" bestFit="1" customWidth="1"/>
    <col min="24" max="24" width="10.125" style="0" bestFit="1" customWidth="1"/>
  </cols>
  <sheetData>
    <row r="1" spans="1:24" ht="18.75">
      <c r="A1" s="219" t="s">
        <v>76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4" ht="12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58.5" customHeight="1" thickBot="1">
      <c r="A3" s="3"/>
      <c r="B3" s="208" t="s">
        <v>45</v>
      </c>
      <c r="C3" s="221"/>
      <c r="D3" s="208" t="s">
        <v>46</v>
      </c>
      <c r="E3" s="220"/>
      <c r="F3" s="221"/>
      <c r="G3" s="208" t="s">
        <v>47</v>
      </c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08" t="s">
        <v>49</v>
      </c>
      <c r="V3" s="223"/>
      <c r="W3" s="209"/>
      <c r="X3" s="210" t="s">
        <v>50</v>
      </c>
    </row>
    <row r="4" spans="1:24" ht="16.5" thickBot="1">
      <c r="A4" s="4"/>
      <c r="B4" s="5">
        <v>25</v>
      </c>
      <c r="C4" s="6" t="s">
        <v>14</v>
      </c>
      <c r="D4" s="7">
        <v>90</v>
      </c>
      <c r="E4" s="5">
        <v>91</v>
      </c>
      <c r="F4" s="6" t="s">
        <v>14</v>
      </c>
      <c r="G4" s="7">
        <v>18</v>
      </c>
      <c r="H4" s="7">
        <v>31</v>
      </c>
      <c r="I4" s="7">
        <v>36</v>
      </c>
      <c r="J4" s="7">
        <v>42</v>
      </c>
      <c r="K4" s="7">
        <v>46</v>
      </c>
      <c r="L4" s="7">
        <v>48</v>
      </c>
      <c r="M4" s="7">
        <v>57</v>
      </c>
      <c r="N4" s="7">
        <v>58</v>
      </c>
      <c r="O4" s="7">
        <v>59</v>
      </c>
      <c r="P4" s="7">
        <v>65</v>
      </c>
      <c r="Q4" s="7">
        <v>68</v>
      </c>
      <c r="R4" s="7">
        <v>74</v>
      </c>
      <c r="S4" s="7">
        <v>97</v>
      </c>
      <c r="T4" s="8" t="s">
        <v>14</v>
      </c>
      <c r="U4" s="35">
        <v>6</v>
      </c>
      <c r="V4" s="29">
        <v>17</v>
      </c>
      <c r="W4" s="10" t="s">
        <v>14</v>
      </c>
      <c r="X4" s="211"/>
    </row>
    <row r="5" spans="1:24" s="113" customFormat="1" ht="31.5">
      <c r="A5" s="54" t="s">
        <v>73</v>
      </c>
      <c r="B5" s="109">
        <f>B7+B8+B9</f>
        <v>957</v>
      </c>
      <c r="C5" s="77">
        <f>SUM(B5:B5)</f>
        <v>957</v>
      </c>
      <c r="D5" s="109">
        <f aca="true" t="shared" si="0" ref="D5:V5">D7+D8+D9</f>
        <v>561</v>
      </c>
      <c r="E5" s="109">
        <f t="shared" si="0"/>
        <v>1591</v>
      </c>
      <c r="F5" s="77">
        <f>SUM(D5:E5)</f>
        <v>2152</v>
      </c>
      <c r="G5" s="109">
        <f t="shared" si="0"/>
        <v>473</v>
      </c>
      <c r="H5" s="109">
        <f t="shared" si="0"/>
        <v>1179</v>
      </c>
      <c r="I5" s="109">
        <f t="shared" si="0"/>
        <v>218</v>
      </c>
      <c r="J5" s="109">
        <f t="shared" si="0"/>
        <v>1500</v>
      </c>
      <c r="K5" s="109">
        <f t="shared" si="0"/>
        <v>893</v>
      </c>
      <c r="L5" s="109">
        <f t="shared" si="0"/>
        <v>468</v>
      </c>
      <c r="M5" s="109">
        <f t="shared" si="0"/>
        <v>1222</v>
      </c>
      <c r="N5" s="109">
        <f t="shared" si="0"/>
        <v>887</v>
      </c>
      <c r="O5" s="109">
        <f t="shared" si="0"/>
        <v>453</v>
      </c>
      <c r="P5" s="109">
        <f t="shared" si="0"/>
        <v>514</v>
      </c>
      <c r="Q5" s="109">
        <f t="shared" si="0"/>
        <v>945</v>
      </c>
      <c r="R5" s="109">
        <f t="shared" si="0"/>
        <v>1623</v>
      </c>
      <c r="S5" s="109">
        <f t="shared" si="0"/>
        <v>2091</v>
      </c>
      <c r="T5" s="77">
        <f>SUM(G5:S5)</f>
        <v>12466</v>
      </c>
      <c r="U5" s="109">
        <f t="shared" si="0"/>
        <v>130</v>
      </c>
      <c r="V5" s="109">
        <f t="shared" si="0"/>
        <v>147</v>
      </c>
      <c r="W5" s="77">
        <f>SUM(U5:V5)</f>
        <v>277</v>
      </c>
      <c r="X5" s="78">
        <f>SUM(W5,T5,F5,C5)</f>
        <v>15852</v>
      </c>
    </row>
    <row r="6" spans="1:24" s="113" customFormat="1" ht="14.25" thickBot="1">
      <c r="A6" s="215" t="s">
        <v>35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7"/>
      <c r="X6" s="218"/>
    </row>
    <row r="7" spans="1:24" s="113" customFormat="1" ht="20.25" thickBot="1">
      <c r="A7" s="12" t="s">
        <v>32</v>
      </c>
      <c r="B7" s="55">
        <v>957</v>
      </c>
      <c r="C7" s="32">
        <f>SUM(B7:B7)</f>
        <v>957</v>
      </c>
      <c r="D7" s="55">
        <v>558</v>
      </c>
      <c r="E7" s="55">
        <v>1586</v>
      </c>
      <c r="F7" s="32">
        <f>SUM(D7:E7)</f>
        <v>2144</v>
      </c>
      <c r="G7" s="55">
        <v>471</v>
      </c>
      <c r="H7" s="55">
        <v>1176</v>
      </c>
      <c r="I7" s="55">
        <v>216</v>
      </c>
      <c r="J7" s="55">
        <v>1499</v>
      </c>
      <c r="K7" s="55">
        <v>886</v>
      </c>
      <c r="L7" s="55">
        <v>467</v>
      </c>
      <c r="M7" s="55">
        <v>1221</v>
      </c>
      <c r="N7" s="55">
        <v>878</v>
      </c>
      <c r="O7" s="55">
        <v>436</v>
      </c>
      <c r="P7" s="55">
        <v>512</v>
      </c>
      <c r="Q7" s="55">
        <v>941</v>
      </c>
      <c r="R7" s="55">
        <v>1620</v>
      </c>
      <c r="S7" s="55">
        <v>2076</v>
      </c>
      <c r="T7" s="32">
        <f aca="true" t="shared" si="1" ref="T7:T50">SUM(G7:S7)</f>
        <v>12399</v>
      </c>
      <c r="U7" s="80">
        <v>130</v>
      </c>
      <c r="V7" s="70">
        <v>147</v>
      </c>
      <c r="W7" s="33">
        <f aca="true" t="shared" si="2" ref="W7:W50">SUM(U7:V7)</f>
        <v>277</v>
      </c>
      <c r="X7" s="34">
        <f>SUM(W7,T7,F7,C7)</f>
        <v>15777</v>
      </c>
    </row>
    <row r="8" spans="1:24" s="113" customFormat="1" ht="20.25" thickBot="1">
      <c r="A8" s="12" t="s">
        <v>34</v>
      </c>
      <c r="B8" s="55"/>
      <c r="C8" s="32">
        <f>SUM(B8:B8)</f>
        <v>0</v>
      </c>
      <c r="D8" s="55">
        <v>2</v>
      </c>
      <c r="E8" s="55">
        <v>4</v>
      </c>
      <c r="F8" s="32">
        <f>SUM(D8:E8)</f>
        <v>6</v>
      </c>
      <c r="G8" s="55">
        <v>2</v>
      </c>
      <c r="H8" s="55">
        <v>3</v>
      </c>
      <c r="I8" s="55">
        <v>2</v>
      </c>
      <c r="J8" s="55">
        <v>1</v>
      </c>
      <c r="K8" s="55">
        <v>6</v>
      </c>
      <c r="L8" s="55">
        <v>1</v>
      </c>
      <c r="M8" s="55">
        <v>1</v>
      </c>
      <c r="N8" s="55">
        <v>9</v>
      </c>
      <c r="O8" s="55">
        <v>17</v>
      </c>
      <c r="P8" s="55">
        <v>2</v>
      </c>
      <c r="Q8" s="55">
        <v>3</v>
      </c>
      <c r="R8" s="55">
        <v>3</v>
      </c>
      <c r="S8" s="55">
        <v>12</v>
      </c>
      <c r="T8" s="32">
        <f t="shared" si="1"/>
        <v>62</v>
      </c>
      <c r="U8" s="203"/>
      <c r="V8" s="66"/>
      <c r="W8" s="33">
        <f t="shared" si="2"/>
        <v>0</v>
      </c>
      <c r="X8" s="34">
        <f>SUM(W8,T8,F8,C8)</f>
        <v>68</v>
      </c>
    </row>
    <row r="9" spans="1:24" s="113" customFormat="1" ht="20.25" thickBot="1">
      <c r="A9" s="37" t="s">
        <v>33</v>
      </c>
      <c r="B9" s="57"/>
      <c r="C9" s="39">
        <f>SUM(B9:B9)</f>
        <v>0</v>
      </c>
      <c r="D9" s="57">
        <v>1</v>
      </c>
      <c r="E9" s="57">
        <v>1</v>
      </c>
      <c r="F9" s="39">
        <f>SUM(D9:E9)</f>
        <v>2</v>
      </c>
      <c r="G9" s="57"/>
      <c r="H9" s="57"/>
      <c r="I9" s="57"/>
      <c r="J9" s="57"/>
      <c r="K9" s="57">
        <v>1</v>
      </c>
      <c r="L9" s="57"/>
      <c r="M9" s="57"/>
      <c r="N9" s="57"/>
      <c r="O9" s="57"/>
      <c r="P9" s="57"/>
      <c r="Q9" s="57">
        <v>1</v>
      </c>
      <c r="R9" s="57"/>
      <c r="S9" s="57">
        <v>3</v>
      </c>
      <c r="T9" s="39">
        <f t="shared" si="1"/>
        <v>5</v>
      </c>
      <c r="U9" s="204"/>
      <c r="V9" s="68"/>
      <c r="W9" s="40">
        <f t="shared" si="2"/>
        <v>0</v>
      </c>
      <c r="X9" s="34">
        <f>SUM(W9,T9,F9,C9)</f>
        <v>7</v>
      </c>
    </row>
    <row r="10" spans="1:24" s="113" customFormat="1" ht="14.25" thickBot="1">
      <c r="A10" s="212" t="s">
        <v>44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4"/>
    </row>
    <row r="11" spans="1:24" s="113" customFormat="1" ht="20.25" thickBot="1">
      <c r="A11" s="13" t="s">
        <v>0</v>
      </c>
      <c r="B11" s="97">
        <v>43</v>
      </c>
      <c r="C11" s="43">
        <f>SUM(B11:B11)</f>
        <v>43</v>
      </c>
      <c r="D11" s="97">
        <v>22</v>
      </c>
      <c r="E11" s="97">
        <v>62</v>
      </c>
      <c r="F11" s="43">
        <f>SUM(D11:E11)</f>
        <v>84</v>
      </c>
      <c r="G11" s="97">
        <v>22</v>
      </c>
      <c r="H11" s="97">
        <v>48</v>
      </c>
      <c r="I11" s="97">
        <v>13</v>
      </c>
      <c r="J11" s="97">
        <v>57</v>
      </c>
      <c r="K11" s="97">
        <v>37</v>
      </c>
      <c r="L11" s="97">
        <v>20</v>
      </c>
      <c r="M11" s="97">
        <v>49</v>
      </c>
      <c r="N11" s="97">
        <v>37</v>
      </c>
      <c r="O11" s="97">
        <v>21</v>
      </c>
      <c r="P11" s="97">
        <v>26</v>
      </c>
      <c r="Q11" s="97">
        <v>35</v>
      </c>
      <c r="R11" s="97">
        <v>60</v>
      </c>
      <c r="S11" s="97">
        <v>85</v>
      </c>
      <c r="T11" s="43">
        <f t="shared" si="1"/>
        <v>510</v>
      </c>
      <c r="U11" s="203">
        <v>17</v>
      </c>
      <c r="V11" s="66">
        <v>18</v>
      </c>
      <c r="W11" s="44">
        <f t="shared" si="2"/>
        <v>35</v>
      </c>
      <c r="X11" s="45">
        <f>SUM(W11,T11,F11,C11)</f>
        <v>672</v>
      </c>
    </row>
    <row r="12" spans="1:24" s="113" customFormat="1" ht="20.25" thickBot="1">
      <c r="A12" s="14" t="s">
        <v>69</v>
      </c>
      <c r="B12" s="55">
        <v>975</v>
      </c>
      <c r="C12" s="32">
        <f>SUM(B12:B12)</f>
        <v>975</v>
      </c>
      <c r="D12" s="55">
        <v>549</v>
      </c>
      <c r="E12" s="55">
        <v>1583</v>
      </c>
      <c r="F12" s="32">
        <f>SUM(D12:E12)</f>
        <v>2132</v>
      </c>
      <c r="G12" s="55">
        <v>469</v>
      </c>
      <c r="H12" s="55">
        <v>1192</v>
      </c>
      <c r="I12" s="55">
        <v>219</v>
      </c>
      <c r="J12" s="55">
        <v>1510</v>
      </c>
      <c r="K12" s="55">
        <v>902</v>
      </c>
      <c r="L12" s="55">
        <v>469</v>
      </c>
      <c r="M12" s="55">
        <v>1235</v>
      </c>
      <c r="N12" s="55">
        <v>887</v>
      </c>
      <c r="O12" s="55">
        <v>449</v>
      </c>
      <c r="P12" s="55">
        <v>521</v>
      </c>
      <c r="Q12" s="55">
        <v>950</v>
      </c>
      <c r="R12" s="55">
        <v>1613</v>
      </c>
      <c r="S12" s="55">
        <v>2104</v>
      </c>
      <c r="T12" s="32">
        <f t="shared" si="1"/>
        <v>12520</v>
      </c>
      <c r="U12" s="203">
        <v>166</v>
      </c>
      <c r="V12" s="66">
        <v>185</v>
      </c>
      <c r="W12" s="33">
        <f t="shared" si="2"/>
        <v>351</v>
      </c>
      <c r="X12" s="45">
        <f>SUM(W12,T12,F12,C12)</f>
        <v>15978</v>
      </c>
    </row>
    <row r="13" spans="1:24" s="113" customFormat="1" ht="20.25" thickBot="1">
      <c r="A13" s="14" t="s">
        <v>23</v>
      </c>
      <c r="B13" s="55">
        <v>6</v>
      </c>
      <c r="C13" s="32">
        <f>SUM(B13:B13)</f>
        <v>6</v>
      </c>
      <c r="D13" s="55">
        <v>20</v>
      </c>
      <c r="E13" s="55">
        <v>26</v>
      </c>
      <c r="F13" s="32">
        <f>SUM(D13:E13)</f>
        <v>46</v>
      </c>
      <c r="G13" s="55">
        <v>8</v>
      </c>
      <c r="H13" s="55">
        <v>9</v>
      </c>
      <c r="I13" s="55">
        <v>6</v>
      </c>
      <c r="J13" s="55">
        <v>40</v>
      </c>
      <c r="K13" s="55">
        <v>13</v>
      </c>
      <c r="L13" s="55">
        <v>6</v>
      </c>
      <c r="M13" s="55">
        <v>8</v>
      </c>
      <c r="N13" s="55">
        <v>12</v>
      </c>
      <c r="O13" s="55">
        <v>8</v>
      </c>
      <c r="P13" s="55">
        <v>15</v>
      </c>
      <c r="Q13" s="55">
        <v>19</v>
      </c>
      <c r="R13" s="55">
        <v>12</v>
      </c>
      <c r="S13" s="55">
        <v>13</v>
      </c>
      <c r="T13" s="32">
        <f t="shared" si="1"/>
        <v>169</v>
      </c>
      <c r="U13" s="203">
        <v>22</v>
      </c>
      <c r="V13" s="66">
        <v>33</v>
      </c>
      <c r="W13" s="33">
        <f t="shared" si="2"/>
        <v>55</v>
      </c>
      <c r="X13" s="45">
        <f>SUM(W13,T13,F13,C13)</f>
        <v>276</v>
      </c>
    </row>
    <row r="14" spans="1:24" s="113" customFormat="1" ht="16.5" thickBot="1">
      <c r="A14" s="14" t="s">
        <v>24</v>
      </c>
      <c r="B14" s="74">
        <f>SUM(B15:B27)</f>
        <v>24</v>
      </c>
      <c r="C14" s="74">
        <f aca="true" t="shared" si="3" ref="C14:X14">SUM(C15:C27)</f>
        <v>24</v>
      </c>
      <c r="D14" s="74">
        <f t="shared" si="3"/>
        <v>11</v>
      </c>
      <c r="E14" s="74">
        <f t="shared" si="3"/>
        <v>23</v>
      </c>
      <c r="F14" s="74">
        <f t="shared" si="3"/>
        <v>34</v>
      </c>
      <c r="G14" s="74">
        <f t="shared" si="3"/>
        <v>6</v>
      </c>
      <c r="H14" s="74">
        <f t="shared" si="3"/>
        <v>25</v>
      </c>
      <c r="I14" s="74">
        <f t="shared" si="3"/>
        <v>9</v>
      </c>
      <c r="J14" s="74">
        <f t="shared" si="3"/>
        <v>51</v>
      </c>
      <c r="K14" s="74">
        <f t="shared" si="3"/>
        <v>29</v>
      </c>
      <c r="L14" s="74">
        <f t="shared" si="3"/>
        <v>8</v>
      </c>
      <c r="M14" s="74">
        <f t="shared" si="3"/>
        <v>21</v>
      </c>
      <c r="N14" s="74">
        <f t="shared" si="3"/>
        <v>21</v>
      </c>
      <c r="O14" s="74">
        <f t="shared" si="3"/>
        <v>21</v>
      </c>
      <c r="P14" s="74">
        <f t="shared" si="3"/>
        <v>24</v>
      </c>
      <c r="Q14" s="74">
        <f t="shared" si="3"/>
        <v>28</v>
      </c>
      <c r="R14" s="74">
        <f t="shared" si="3"/>
        <v>2</v>
      </c>
      <c r="S14" s="74">
        <f t="shared" si="3"/>
        <v>41</v>
      </c>
      <c r="T14" s="74">
        <f t="shared" si="3"/>
        <v>286</v>
      </c>
      <c r="U14" s="74">
        <f t="shared" si="3"/>
        <v>58</v>
      </c>
      <c r="V14" s="74">
        <f t="shared" si="3"/>
        <v>71</v>
      </c>
      <c r="W14" s="74">
        <f t="shared" si="3"/>
        <v>129</v>
      </c>
      <c r="X14" s="74">
        <f t="shared" si="3"/>
        <v>473</v>
      </c>
    </row>
    <row r="15" spans="1:24" s="113" customFormat="1" ht="20.25" thickBot="1">
      <c r="A15" s="15" t="s">
        <v>36</v>
      </c>
      <c r="B15" s="55">
        <v>17</v>
      </c>
      <c r="C15" s="32">
        <f aca="true" t="shared" si="4" ref="C15:C27">SUM(B15:B15)</f>
        <v>17</v>
      </c>
      <c r="D15" s="55">
        <v>4</v>
      </c>
      <c r="E15" s="55">
        <v>9</v>
      </c>
      <c r="F15" s="32">
        <f aca="true" t="shared" si="5" ref="F15:F27">SUM(D15:E15)</f>
        <v>13</v>
      </c>
      <c r="G15" s="55"/>
      <c r="H15" s="55">
        <v>14</v>
      </c>
      <c r="I15" s="55">
        <v>3</v>
      </c>
      <c r="J15" s="55">
        <v>10</v>
      </c>
      <c r="K15" s="55">
        <v>11</v>
      </c>
      <c r="L15" s="55">
        <v>5</v>
      </c>
      <c r="M15" s="55">
        <v>5</v>
      </c>
      <c r="N15" s="55">
        <v>9</v>
      </c>
      <c r="O15" s="55">
        <v>11</v>
      </c>
      <c r="P15" s="55">
        <v>2</v>
      </c>
      <c r="Q15" s="55">
        <v>5</v>
      </c>
      <c r="R15" s="55">
        <v>2</v>
      </c>
      <c r="S15" s="55">
        <v>16</v>
      </c>
      <c r="T15" s="32">
        <f t="shared" si="1"/>
        <v>93</v>
      </c>
      <c r="U15" s="203">
        <v>1</v>
      </c>
      <c r="V15" s="66"/>
      <c r="W15" s="33">
        <f t="shared" si="2"/>
        <v>1</v>
      </c>
      <c r="X15" s="34">
        <f aca="true" t="shared" si="6" ref="X15:X27">SUM(W15,T15,F15,C15)</f>
        <v>124</v>
      </c>
    </row>
    <row r="16" spans="1:24" s="113" customFormat="1" ht="20.25" thickBot="1">
      <c r="A16" s="15" t="s">
        <v>40</v>
      </c>
      <c r="B16" s="55"/>
      <c r="C16" s="32">
        <f t="shared" si="4"/>
        <v>0</v>
      </c>
      <c r="D16" s="55"/>
      <c r="E16" s="55">
        <v>1</v>
      </c>
      <c r="F16" s="32">
        <f t="shared" si="5"/>
        <v>1</v>
      </c>
      <c r="G16" s="55"/>
      <c r="H16" s="55"/>
      <c r="I16" s="55"/>
      <c r="J16" s="55">
        <v>1</v>
      </c>
      <c r="K16" s="55"/>
      <c r="L16" s="55">
        <v>1</v>
      </c>
      <c r="M16" s="55"/>
      <c r="N16" s="55"/>
      <c r="O16" s="55">
        <v>1</v>
      </c>
      <c r="P16" s="55">
        <v>3</v>
      </c>
      <c r="Q16" s="55"/>
      <c r="R16" s="55"/>
      <c r="S16" s="55"/>
      <c r="T16" s="32">
        <f t="shared" si="1"/>
        <v>6</v>
      </c>
      <c r="U16" s="203"/>
      <c r="V16" s="66"/>
      <c r="W16" s="33">
        <f t="shared" si="2"/>
        <v>0</v>
      </c>
      <c r="X16" s="34">
        <f t="shared" si="6"/>
        <v>7</v>
      </c>
    </row>
    <row r="17" spans="1:24" s="113" customFormat="1" ht="20.25" thickBot="1">
      <c r="A17" s="15" t="s">
        <v>37</v>
      </c>
      <c r="B17" s="55">
        <v>7</v>
      </c>
      <c r="C17" s="32">
        <f t="shared" si="4"/>
        <v>7</v>
      </c>
      <c r="D17" s="55">
        <v>2</v>
      </c>
      <c r="E17" s="55">
        <v>10</v>
      </c>
      <c r="F17" s="32">
        <f t="shared" si="5"/>
        <v>12</v>
      </c>
      <c r="G17" s="55">
        <v>3</v>
      </c>
      <c r="H17" s="55">
        <v>8</v>
      </c>
      <c r="I17" s="55">
        <v>5</v>
      </c>
      <c r="J17" s="55">
        <v>12</v>
      </c>
      <c r="K17" s="55">
        <v>10</v>
      </c>
      <c r="L17" s="55">
        <v>1</v>
      </c>
      <c r="M17" s="55">
        <v>15</v>
      </c>
      <c r="N17" s="55">
        <v>7</v>
      </c>
      <c r="O17" s="55">
        <v>8</v>
      </c>
      <c r="P17" s="55">
        <v>7</v>
      </c>
      <c r="Q17" s="55">
        <v>8</v>
      </c>
      <c r="R17" s="55"/>
      <c r="S17" s="55">
        <v>17</v>
      </c>
      <c r="T17" s="32">
        <f t="shared" si="1"/>
        <v>101</v>
      </c>
      <c r="U17" s="203"/>
      <c r="V17" s="66">
        <v>2</v>
      </c>
      <c r="W17" s="33">
        <f t="shared" si="2"/>
        <v>2</v>
      </c>
      <c r="X17" s="34">
        <f t="shared" si="6"/>
        <v>122</v>
      </c>
    </row>
    <row r="18" spans="1:24" s="113" customFormat="1" ht="20.25" thickBot="1">
      <c r="A18" s="16" t="s">
        <v>8</v>
      </c>
      <c r="B18" s="55"/>
      <c r="C18" s="32">
        <f t="shared" si="4"/>
        <v>0</v>
      </c>
      <c r="D18" s="55"/>
      <c r="E18" s="55"/>
      <c r="F18" s="32">
        <f t="shared" si="5"/>
        <v>0</v>
      </c>
      <c r="G18" s="55"/>
      <c r="H18" s="55"/>
      <c r="I18" s="55"/>
      <c r="J18" s="55"/>
      <c r="K18" s="55">
        <v>2</v>
      </c>
      <c r="L18" s="55"/>
      <c r="M18" s="55"/>
      <c r="N18" s="55"/>
      <c r="O18" s="55">
        <v>1</v>
      </c>
      <c r="P18" s="55"/>
      <c r="Q18" s="55"/>
      <c r="R18" s="55"/>
      <c r="S18" s="55"/>
      <c r="T18" s="32">
        <f t="shared" si="1"/>
        <v>3</v>
      </c>
      <c r="U18" s="203">
        <v>13</v>
      </c>
      <c r="V18" s="66">
        <v>1</v>
      </c>
      <c r="W18" s="33">
        <f t="shared" si="2"/>
        <v>14</v>
      </c>
      <c r="X18" s="34">
        <f t="shared" si="6"/>
        <v>17</v>
      </c>
    </row>
    <row r="19" spans="1:24" s="113" customFormat="1" ht="19.5" customHeight="1" thickBot="1">
      <c r="A19" s="16" t="s">
        <v>38</v>
      </c>
      <c r="B19" s="55"/>
      <c r="C19" s="32">
        <f t="shared" si="4"/>
        <v>0</v>
      </c>
      <c r="D19" s="55"/>
      <c r="E19" s="55"/>
      <c r="F19" s="32">
        <f t="shared" si="5"/>
        <v>0</v>
      </c>
      <c r="G19" s="55"/>
      <c r="H19" s="55"/>
      <c r="I19" s="55"/>
      <c r="J19" s="55"/>
      <c r="K19" s="55"/>
      <c r="L19" s="55"/>
      <c r="M19" s="55"/>
      <c r="N19" s="55"/>
      <c r="O19" s="55"/>
      <c r="P19" s="55">
        <v>1</v>
      </c>
      <c r="Q19" s="55"/>
      <c r="R19" s="55"/>
      <c r="S19" s="55"/>
      <c r="T19" s="32">
        <f t="shared" si="1"/>
        <v>1</v>
      </c>
      <c r="U19" s="203"/>
      <c r="V19" s="66"/>
      <c r="W19" s="33">
        <f t="shared" si="2"/>
        <v>0</v>
      </c>
      <c r="X19" s="34">
        <f t="shared" si="6"/>
        <v>1</v>
      </c>
    </row>
    <row r="20" spans="1:24" s="113" customFormat="1" ht="20.25" thickBot="1">
      <c r="A20" s="23" t="s">
        <v>39</v>
      </c>
      <c r="B20" s="55"/>
      <c r="C20" s="32">
        <f t="shared" si="4"/>
        <v>0</v>
      </c>
      <c r="D20" s="55"/>
      <c r="E20" s="55"/>
      <c r="F20" s="32">
        <f t="shared" si="5"/>
        <v>0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32">
        <f t="shared" si="1"/>
        <v>0</v>
      </c>
      <c r="U20" s="203"/>
      <c r="V20" s="66"/>
      <c r="W20" s="33">
        <f t="shared" si="2"/>
        <v>0</v>
      </c>
      <c r="X20" s="34">
        <f t="shared" si="6"/>
        <v>0</v>
      </c>
    </row>
    <row r="21" spans="1:24" s="113" customFormat="1" ht="20.25" thickBot="1">
      <c r="A21" s="16" t="s">
        <v>1</v>
      </c>
      <c r="B21" s="55"/>
      <c r="C21" s="32">
        <f t="shared" si="4"/>
        <v>0</v>
      </c>
      <c r="D21" s="55"/>
      <c r="E21" s="55"/>
      <c r="F21" s="32">
        <f t="shared" si="5"/>
        <v>0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32">
        <f t="shared" si="1"/>
        <v>0</v>
      </c>
      <c r="U21" s="203">
        <v>41</v>
      </c>
      <c r="V21" s="66">
        <v>60</v>
      </c>
      <c r="W21" s="33">
        <f t="shared" si="2"/>
        <v>101</v>
      </c>
      <c r="X21" s="34">
        <f t="shared" si="6"/>
        <v>101</v>
      </c>
    </row>
    <row r="22" spans="1:24" s="113" customFormat="1" ht="20.25" thickBot="1">
      <c r="A22" s="16" t="s">
        <v>2</v>
      </c>
      <c r="B22" s="55"/>
      <c r="C22" s="32">
        <f t="shared" si="4"/>
        <v>0</v>
      </c>
      <c r="D22" s="55"/>
      <c r="E22" s="55"/>
      <c r="F22" s="32">
        <f t="shared" si="5"/>
        <v>0</v>
      </c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>
        <v>1</v>
      </c>
      <c r="R22" s="55"/>
      <c r="S22" s="55"/>
      <c r="T22" s="32">
        <f t="shared" si="1"/>
        <v>1</v>
      </c>
      <c r="U22" s="203"/>
      <c r="V22" s="66">
        <v>2</v>
      </c>
      <c r="W22" s="33">
        <f t="shared" si="2"/>
        <v>2</v>
      </c>
      <c r="X22" s="34">
        <f t="shared" si="6"/>
        <v>3</v>
      </c>
    </row>
    <row r="23" spans="1:24" s="113" customFormat="1" ht="20.25" thickBot="1">
      <c r="A23" s="16" t="s">
        <v>3</v>
      </c>
      <c r="B23" s="55"/>
      <c r="C23" s="32">
        <f t="shared" si="4"/>
        <v>0</v>
      </c>
      <c r="D23" s="55"/>
      <c r="E23" s="55"/>
      <c r="F23" s="32">
        <f t="shared" si="5"/>
        <v>0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32">
        <f t="shared" si="1"/>
        <v>0</v>
      </c>
      <c r="U23" s="203">
        <v>3</v>
      </c>
      <c r="V23" s="66">
        <v>3</v>
      </c>
      <c r="W23" s="33">
        <f t="shared" si="2"/>
        <v>6</v>
      </c>
      <c r="X23" s="34">
        <f t="shared" si="6"/>
        <v>6</v>
      </c>
    </row>
    <row r="24" spans="1:24" s="113" customFormat="1" ht="20.25" thickBot="1">
      <c r="A24" s="16" t="s">
        <v>4</v>
      </c>
      <c r="B24" s="55"/>
      <c r="C24" s="32">
        <f t="shared" si="4"/>
        <v>0</v>
      </c>
      <c r="D24" s="55"/>
      <c r="E24" s="55"/>
      <c r="F24" s="32">
        <f t="shared" si="5"/>
        <v>0</v>
      </c>
      <c r="G24" s="55"/>
      <c r="H24" s="55"/>
      <c r="I24" s="55"/>
      <c r="J24" s="55"/>
      <c r="K24" s="55"/>
      <c r="L24" s="55"/>
      <c r="M24" s="55"/>
      <c r="N24" s="55"/>
      <c r="O24" s="55"/>
      <c r="P24" s="55">
        <v>1</v>
      </c>
      <c r="Q24" s="55"/>
      <c r="R24" s="55"/>
      <c r="S24" s="55"/>
      <c r="T24" s="32">
        <f t="shared" si="1"/>
        <v>1</v>
      </c>
      <c r="U24" s="203"/>
      <c r="V24" s="66"/>
      <c r="W24" s="33">
        <f t="shared" si="2"/>
        <v>0</v>
      </c>
      <c r="X24" s="34">
        <f t="shared" si="6"/>
        <v>1</v>
      </c>
    </row>
    <row r="25" spans="1:24" s="113" customFormat="1" ht="20.25" thickBot="1">
      <c r="A25" s="16" t="s">
        <v>11</v>
      </c>
      <c r="B25" s="55"/>
      <c r="C25" s="32">
        <f t="shared" si="4"/>
        <v>0</v>
      </c>
      <c r="D25" s="55"/>
      <c r="E25" s="55"/>
      <c r="F25" s="32">
        <f t="shared" si="5"/>
        <v>0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32">
        <f t="shared" si="1"/>
        <v>0</v>
      </c>
      <c r="U25" s="203"/>
      <c r="V25" s="66"/>
      <c r="W25" s="33">
        <f t="shared" si="2"/>
        <v>0</v>
      </c>
      <c r="X25" s="34">
        <f t="shared" si="6"/>
        <v>0</v>
      </c>
    </row>
    <row r="26" spans="1:24" s="113" customFormat="1" ht="20.25" thickBot="1">
      <c r="A26" s="16" t="s">
        <v>25</v>
      </c>
      <c r="B26" s="55"/>
      <c r="C26" s="32">
        <f t="shared" si="4"/>
        <v>0</v>
      </c>
      <c r="D26" s="55"/>
      <c r="E26" s="55"/>
      <c r="F26" s="32">
        <f t="shared" si="5"/>
        <v>0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>
        <v>1</v>
      </c>
      <c r="R26" s="55"/>
      <c r="S26" s="55"/>
      <c r="T26" s="32">
        <f t="shared" si="1"/>
        <v>1</v>
      </c>
      <c r="U26" s="203"/>
      <c r="V26" s="66"/>
      <c r="W26" s="33">
        <f t="shared" si="2"/>
        <v>0</v>
      </c>
      <c r="X26" s="34">
        <f t="shared" si="6"/>
        <v>1</v>
      </c>
    </row>
    <row r="27" spans="1:24" s="113" customFormat="1" ht="20.25" thickBot="1">
      <c r="A27" s="16" t="s">
        <v>5</v>
      </c>
      <c r="B27" s="55"/>
      <c r="C27" s="32">
        <f t="shared" si="4"/>
        <v>0</v>
      </c>
      <c r="D27" s="55">
        <v>5</v>
      </c>
      <c r="E27" s="55">
        <v>3</v>
      </c>
      <c r="F27" s="32">
        <f t="shared" si="5"/>
        <v>8</v>
      </c>
      <c r="G27" s="55">
        <v>3</v>
      </c>
      <c r="H27" s="55">
        <v>3</v>
      </c>
      <c r="I27" s="55">
        <v>1</v>
      </c>
      <c r="J27" s="55">
        <v>28</v>
      </c>
      <c r="K27" s="55">
        <v>6</v>
      </c>
      <c r="L27" s="55">
        <v>1</v>
      </c>
      <c r="M27" s="55">
        <v>1</v>
      </c>
      <c r="N27" s="55">
        <v>5</v>
      </c>
      <c r="O27" s="55"/>
      <c r="P27" s="55">
        <v>10</v>
      </c>
      <c r="Q27" s="55">
        <v>13</v>
      </c>
      <c r="R27" s="55"/>
      <c r="S27" s="55">
        <v>8</v>
      </c>
      <c r="T27" s="32">
        <f t="shared" si="1"/>
        <v>79</v>
      </c>
      <c r="U27" s="203"/>
      <c r="V27" s="66">
        <v>3</v>
      </c>
      <c r="W27" s="33">
        <f t="shared" si="2"/>
        <v>3</v>
      </c>
      <c r="X27" s="34">
        <f t="shared" si="6"/>
        <v>90</v>
      </c>
    </row>
    <row r="28" spans="1:24" s="113" customFormat="1" ht="16.5" thickBot="1">
      <c r="A28" s="71" t="s">
        <v>70</v>
      </c>
      <c r="B28" s="89">
        <f>B12+B13-B14</f>
        <v>957</v>
      </c>
      <c r="C28" s="73">
        <f aca="true" t="shared" si="7" ref="C28:X28">C12+C13-C14</f>
        <v>957</v>
      </c>
      <c r="D28" s="89">
        <f t="shared" si="7"/>
        <v>558</v>
      </c>
      <c r="E28" s="181">
        <f t="shared" si="7"/>
        <v>1586</v>
      </c>
      <c r="F28" s="73">
        <f t="shared" si="7"/>
        <v>2144</v>
      </c>
      <c r="G28" s="89">
        <f t="shared" si="7"/>
        <v>471</v>
      </c>
      <c r="H28" s="89">
        <f t="shared" si="7"/>
        <v>1176</v>
      </c>
      <c r="I28" s="89">
        <f t="shared" si="7"/>
        <v>216</v>
      </c>
      <c r="J28" s="89">
        <f t="shared" si="7"/>
        <v>1499</v>
      </c>
      <c r="K28" s="89">
        <f t="shared" si="7"/>
        <v>886</v>
      </c>
      <c r="L28" s="89">
        <f t="shared" si="7"/>
        <v>467</v>
      </c>
      <c r="M28" s="181">
        <f t="shared" si="7"/>
        <v>1222</v>
      </c>
      <c r="N28" s="181">
        <f t="shared" si="7"/>
        <v>878</v>
      </c>
      <c r="O28" s="181">
        <f t="shared" si="7"/>
        <v>436</v>
      </c>
      <c r="P28" s="181">
        <f t="shared" si="7"/>
        <v>512</v>
      </c>
      <c r="Q28" s="181">
        <f t="shared" si="7"/>
        <v>941</v>
      </c>
      <c r="R28" s="181">
        <f t="shared" si="7"/>
        <v>1623</v>
      </c>
      <c r="S28" s="181">
        <f t="shared" si="7"/>
        <v>2076</v>
      </c>
      <c r="T28" s="73">
        <f t="shared" si="7"/>
        <v>12403</v>
      </c>
      <c r="U28" s="89">
        <f t="shared" si="7"/>
        <v>130</v>
      </c>
      <c r="V28" s="89">
        <f t="shared" si="7"/>
        <v>147</v>
      </c>
      <c r="W28" s="73">
        <f t="shared" si="7"/>
        <v>277</v>
      </c>
      <c r="X28" s="74">
        <f t="shared" si="7"/>
        <v>15781</v>
      </c>
    </row>
    <row r="29" spans="1:24" s="113" customFormat="1" ht="20.25" thickBot="1">
      <c r="A29" s="17" t="s">
        <v>31</v>
      </c>
      <c r="B29" s="55">
        <v>870</v>
      </c>
      <c r="C29" s="32">
        <f aca="true" t="shared" si="8" ref="C29:C50">SUM(B29:B29)</f>
        <v>870</v>
      </c>
      <c r="D29" s="55">
        <v>470</v>
      </c>
      <c r="E29" s="55">
        <v>1384</v>
      </c>
      <c r="F29" s="32">
        <f aca="true" t="shared" si="9" ref="F29:F50">SUM(D29:E29)</f>
        <v>1854</v>
      </c>
      <c r="G29" s="55">
        <v>397</v>
      </c>
      <c r="H29" s="55">
        <v>1036</v>
      </c>
      <c r="I29" s="55">
        <v>182</v>
      </c>
      <c r="J29" s="55">
        <v>1331</v>
      </c>
      <c r="K29" s="55">
        <v>781</v>
      </c>
      <c r="L29" s="55">
        <v>415</v>
      </c>
      <c r="M29" s="55">
        <v>1059</v>
      </c>
      <c r="N29" s="55">
        <v>753</v>
      </c>
      <c r="O29" s="55">
        <v>381</v>
      </c>
      <c r="P29" s="55">
        <v>446</v>
      </c>
      <c r="Q29" s="55">
        <v>857</v>
      </c>
      <c r="R29" s="55">
        <v>1473</v>
      </c>
      <c r="S29" s="55">
        <v>1876</v>
      </c>
      <c r="T29" s="32">
        <f t="shared" si="1"/>
        <v>10987</v>
      </c>
      <c r="U29" s="203">
        <v>130</v>
      </c>
      <c r="V29" s="66">
        <v>147</v>
      </c>
      <c r="W29" s="33">
        <f t="shared" si="2"/>
        <v>277</v>
      </c>
      <c r="X29" s="34">
        <f>SUM(W29,T29,F29,C29)</f>
        <v>13988</v>
      </c>
    </row>
    <row r="30" spans="1:24" s="113" customFormat="1" ht="32.25" thickBot="1">
      <c r="A30" s="135" t="s">
        <v>71</v>
      </c>
      <c r="B30" s="141">
        <f>B31+B32+B33</f>
        <v>830</v>
      </c>
      <c r="C30" s="137">
        <f t="shared" si="8"/>
        <v>830</v>
      </c>
      <c r="D30" s="141">
        <f aca="true" t="shared" si="10" ref="D30:V30">D31+D32+D33</f>
        <v>492</v>
      </c>
      <c r="E30" s="141">
        <f t="shared" si="10"/>
        <v>1387</v>
      </c>
      <c r="F30" s="137">
        <f t="shared" si="9"/>
        <v>1879</v>
      </c>
      <c r="G30" s="141">
        <f t="shared" si="10"/>
        <v>423</v>
      </c>
      <c r="H30" s="141">
        <f t="shared" si="10"/>
        <v>1056</v>
      </c>
      <c r="I30" s="141">
        <f t="shared" si="10"/>
        <v>204</v>
      </c>
      <c r="J30" s="141">
        <f t="shared" si="10"/>
        <v>1385</v>
      </c>
      <c r="K30" s="141">
        <f t="shared" si="10"/>
        <v>795</v>
      </c>
      <c r="L30" s="141">
        <f t="shared" si="10"/>
        <v>403</v>
      </c>
      <c r="M30" s="141">
        <f t="shared" si="10"/>
        <v>1079</v>
      </c>
      <c r="N30" s="141">
        <f t="shared" si="10"/>
        <v>759</v>
      </c>
      <c r="O30" s="141">
        <f t="shared" si="10"/>
        <v>397</v>
      </c>
      <c r="P30" s="141">
        <f t="shared" si="10"/>
        <v>463</v>
      </c>
      <c r="Q30" s="141">
        <f t="shared" si="10"/>
        <v>801</v>
      </c>
      <c r="R30" s="141">
        <f t="shared" si="10"/>
        <v>1367</v>
      </c>
      <c r="S30" s="141">
        <f t="shared" si="10"/>
        <v>1760</v>
      </c>
      <c r="T30" s="137">
        <f t="shared" si="1"/>
        <v>10892</v>
      </c>
      <c r="U30" s="141">
        <f t="shared" si="10"/>
        <v>92</v>
      </c>
      <c r="V30" s="141">
        <f t="shared" si="10"/>
        <v>107</v>
      </c>
      <c r="W30" s="137">
        <f t="shared" si="2"/>
        <v>199</v>
      </c>
      <c r="X30" s="138">
        <f>SUM(W30,T30,F30,C30)</f>
        <v>13800</v>
      </c>
    </row>
    <row r="31" spans="1:24" s="113" customFormat="1" ht="33.75" thickBot="1">
      <c r="A31" s="17" t="s">
        <v>63</v>
      </c>
      <c r="B31" s="55">
        <v>830</v>
      </c>
      <c r="C31" s="32">
        <f t="shared" si="8"/>
        <v>830</v>
      </c>
      <c r="D31" s="55">
        <v>491</v>
      </c>
      <c r="E31" s="55">
        <v>1374</v>
      </c>
      <c r="F31" s="32">
        <f t="shared" si="9"/>
        <v>1865</v>
      </c>
      <c r="G31" s="55">
        <v>409</v>
      </c>
      <c r="H31" s="55">
        <v>1037</v>
      </c>
      <c r="I31" s="55">
        <v>191</v>
      </c>
      <c r="J31" s="55">
        <v>1378</v>
      </c>
      <c r="K31" s="55">
        <v>791</v>
      </c>
      <c r="L31" s="55">
        <v>401</v>
      </c>
      <c r="M31" s="55">
        <v>1078</v>
      </c>
      <c r="N31" s="55">
        <v>743</v>
      </c>
      <c r="O31" s="55">
        <v>375</v>
      </c>
      <c r="P31" s="55">
        <v>434</v>
      </c>
      <c r="Q31" s="55">
        <v>781</v>
      </c>
      <c r="R31" s="55">
        <v>1365</v>
      </c>
      <c r="S31" s="55">
        <v>1740</v>
      </c>
      <c r="T31" s="32">
        <f t="shared" si="1"/>
        <v>10723</v>
      </c>
      <c r="U31" s="203">
        <v>92</v>
      </c>
      <c r="V31" s="66">
        <v>107</v>
      </c>
      <c r="W31" s="33">
        <f t="shared" si="2"/>
        <v>199</v>
      </c>
      <c r="X31" s="34">
        <f aca="true" t="shared" si="11" ref="X31:X46">SUM(W31,T31,F31,C31)</f>
        <v>13617</v>
      </c>
    </row>
    <row r="32" spans="1:24" s="113" customFormat="1" ht="20.25" thickBot="1">
      <c r="A32" s="17" t="s">
        <v>64</v>
      </c>
      <c r="B32" s="55"/>
      <c r="C32" s="32">
        <f t="shared" si="8"/>
        <v>0</v>
      </c>
      <c r="D32" s="55">
        <v>1</v>
      </c>
      <c r="E32" s="55">
        <v>5</v>
      </c>
      <c r="F32" s="32">
        <f t="shared" si="9"/>
        <v>6</v>
      </c>
      <c r="G32" s="55">
        <v>6</v>
      </c>
      <c r="H32" s="55">
        <v>16</v>
      </c>
      <c r="I32" s="55">
        <v>6</v>
      </c>
      <c r="J32" s="55">
        <v>4</v>
      </c>
      <c r="K32" s="55"/>
      <c r="L32" s="55">
        <v>1</v>
      </c>
      <c r="M32" s="55"/>
      <c r="N32" s="55">
        <v>13</v>
      </c>
      <c r="O32" s="55">
        <v>1</v>
      </c>
      <c r="P32" s="55">
        <v>29</v>
      </c>
      <c r="Q32" s="55">
        <v>16</v>
      </c>
      <c r="R32" s="55">
        <v>2</v>
      </c>
      <c r="S32" s="55">
        <v>19</v>
      </c>
      <c r="T32" s="32">
        <f t="shared" si="1"/>
        <v>113</v>
      </c>
      <c r="U32" s="203"/>
      <c r="V32" s="66"/>
      <c r="W32" s="33">
        <f t="shared" si="2"/>
        <v>0</v>
      </c>
      <c r="X32" s="34">
        <f t="shared" si="11"/>
        <v>119</v>
      </c>
    </row>
    <row r="33" spans="1:24" s="113" customFormat="1" ht="20.25" thickBot="1">
      <c r="A33" s="136" t="s">
        <v>65</v>
      </c>
      <c r="B33" s="55"/>
      <c r="C33" s="32">
        <f t="shared" si="8"/>
        <v>0</v>
      </c>
      <c r="D33" s="55"/>
      <c r="E33" s="55">
        <v>8</v>
      </c>
      <c r="F33" s="32">
        <f t="shared" si="9"/>
        <v>8</v>
      </c>
      <c r="G33" s="55">
        <v>8</v>
      </c>
      <c r="H33" s="55">
        <v>3</v>
      </c>
      <c r="I33" s="55">
        <v>7</v>
      </c>
      <c r="J33" s="55">
        <v>3</v>
      </c>
      <c r="K33" s="55">
        <v>4</v>
      </c>
      <c r="L33" s="55">
        <v>1</v>
      </c>
      <c r="M33" s="55">
        <v>1</v>
      </c>
      <c r="N33" s="55">
        <v>3</v>
      </c>
      <c r="O33" s="55">
        <v>21</v>
      </c>
      <c r="P33" s="55"/>
      <c r="Q33" s="55">
        <v>4</v>
      </c>
      <c r="R33" s="55"/>
      <c r="S33" s="55">
        <v>1</v>
      </c>
      <c r="T33" s="32">
        <f t="shared" si="1"/>
        <v>56</v>
      </c>
      <c r="U33" s="203"/>
      <c r="V33" s="66"/>
      <c r="W33" s="33">
        <f t="shared" si="2"/>
        <v>0</v>
      </c>
      <c r="X33" s="34">
        <f t="shared" si="11"/>
        <v>64</v>
      </c>
    </row>
    <row r="34" spans="1:24" s="113" customFormat="1" ht="20.25" thickBot="1">
      <c r="A34" s="14" t="s">
        <v>6</v>
      </c>
      <c r="B34" s="55">
        <v>425</v>
      </c>
      <c r="C34" s="32">
        <f t="shared" si="8"/>
        <v>425</v>
      </c>
      <c r="D34" s="55">
        <v>246</v>
      </c>
      <c r="E34" s="55">
        <v>635</v>
      </c>
      <c r="F34" s="32">
        <f t="shared" si="9"/>
        <v>881</v>
      </c>
      <c r="G34" s="55">
        <v>157</v>
      </c>
      <c r="H34" s="55">
        <v>417</v>
      </c>
      <c r="I34" s="55">
        <v>56</v>
      </c>
      <c r="J34" s="55">
        <v>603</v>
      </c>
      <c r="K34" s="55">
        <v>341</v>
      </c>
      <c r="L34" s="55">
        <v>159</v>
      </c>
      <c r="M34" s="55">
        <v>447</v>
      </c>
      <c r="N34" s="55">
        <v>338</v>
      </c>
      <c r="O34" s="55">
        <v>100</v>
      </c>
      <c r="P34" s="55">
        <v>160</v>
      </c>
      <c r="Q34" s="55">
        <v>385</v>
      </c>
      <c r="R34" s="55">
        <v>666</v>
      </c>
      <c r="S34" s="55">
        <v>808</v>
      </c>
      <c r="T34" s="32">
        <f t="shared" si="1"/>
        <v>4637</v>
      </c>
      <c r="U34" s="203">
        <v>17</v>
      </c>
      <c r="V34" s="66">
        <v>23</v>
      </c>
      <c r="W34" s="33">
        <f t="shared" si="2"/>
        <v>40</v>
      </c>
      <c r="X34" s="34">
        <f t="shared" si="11"/>
        <v>5983</v>
      </c>
    </row>
    <row r="35" spans="1:24" s="113" customFormat="1" ht="20.25" thickBot="1">
      <c r="A35" s="14" t="s">
        <v>7</v>
      </c>
      <c r="B35" s="55">
        <v>72</v>
      </c>
      <c r="C35" s="32">
        <f t="shared" si="8"/>
        <v>72</v>
      </c>
      <c r="D35" s="55">
        <v>45</v>
      </c>
      <c r="E35" s="55">
        <v>157</v>
      </c>
      <c r="F35" s="32">
        <f t="shared" si="9"/>
        <v>202</v>
      </c>
      <c r="G35" s="55">
        <v>29</v>
      </c>
      <c r="H35" s="55">
        <v>41</v>
      </c>
      <c r="I35" s="55">
        <v>11</v>
      </c>
      <c r="J35" s="55">
        <v>96</v>
      </c>
      <c r="K35" s="55">
        <v>63</v>
      </c>
      <c r="L35" s="55">
        <v>23</v>
      </c>
      <c r="M35" s="55">
        <v>42</v>
      </c>
      <c r="N35" s="55">
        <v>33</v>
      </c>
      <c r="O35" s="55">
        <v>15</v>
      </c>
      <c r="P35" s="55">
        <v>6</v>
      </c>
      <c r="Q35" s="55">
        <v>55</v>
      </c>
      <c r="R35" s="55">
        <v>137</v>
      </c>
      <c r="S35" s="55">
        <v>81</v>
      </c>
      <c r="T35" s="32">
        <f t="shared" si="1"/>
        <v>632</v>
      </c>
      <c r="U35" s="203"/>
      <c r="V35" s="66"/>
      <c r="W35" s="33">
        <f t="shared" si="2"/>
        <v>0</v>
      </c>
      <c r="X35" s="34">
        <f t="shared" si="11"/>
        <v>906</v>
      </c>
    </row>
    <row r="36" spans="1:24" s="113" customFormat="1" ht="37.5" customHeight="1" thickBot="1">
      <c r="A36" s="18" t="s">
        <v>26</v>
      </c>
      <c r="B36" s="55">
        <v>85</v>
      </c>
      <c r="C36" s="32">
        <f t="shared" si="8"/>
        <v>85</v>
      </c>
      <c r="D36" s="55">
        <v>48</v>
      </c>
      <c r="E36" s="55">
        <v>115</v>
      </c>
      <c r="F36" s="32">
        <f t="shared" si="9"/>
        <v>163</v>
      </c>
      <c r="G36" s="55">
        <v>26</v>
      </c>
      <c r="H36" s="55">
        <v>83</v>
      </c>
      <c r="I36" s="55">
        <v>2</v>
      </c>
      <c r="J36" s="55">
        <v>102</v>
      </c>
      <c r="K36" s="55">
        <v>52</v>
      </c>
      <c r="L36" s="55">
        <v>28</v>
      </c>
      <c r="M36" s="55">
        <v>41</v>
      </c>
      <c r="N36" s="55">
        <v>38</v>
      </c>
      <c r="O36" s="55">
        <v>9</v>
      </c>
      <c r="P36" s="55">
        <v>21</v>
      </c>
      <c r="Q36" s="55">
        <v>88</v>
      </c>
      <c r="R36" s="55">
        <v>108</v>
      </c>
      <c r="S36" s="55">
        <v>154</v>
      </c>
      <c r="T36" s="32">
        <f t="shared" si="1"/>
        <v>752</v>
      </c>
      <c r="U36" s="203">
        <v>1</v>
      </c>
      <c r="V36" s="66">
        <v>2</v>
      </c>
      <c r="W36" s="33">
        <f t="shared" si="2"/>
        <v>3</v>
      </c>
      <c r="X36" s="34">
        <f t="shared" si="11"/>
        <v>1003</v>
      </c>
    </row>
    <row r="37" spans="1:24" s="113" customFormat="1" ht="20.25" thickBot="1">
      <c r="A37" s="18" t="s">
        <v>42</v>
      </c>
      <c r="B37" s="55"/>
      <c r="C37" s="32">
        <f t="shared" si="8"/>
        <v>0</v>
      </c>
      <c r="D37" s="55">
        <v>1</v>
      </c>
      <c r="E37" s="55">
        <v>13</v>
      </c>
      <c r="F37" s="32">
        <f t="shared" si="9"/>
        <v>14</v>
      </c>
      <c r="G37" s="55">
        <v>14</v>
      </c>
      <c r="H37" s="55">
        <v>19</v>
      </c>
      <c r="I37" s="55">
        <v>13</v>
      </c>
      <c r="J37" s="55">
        <v>6</v>
      </c>
      <c r="K37" s="55">
        <v>4</v>
      </c>
      <c r="L37" s="55">
        <v>2</v>
      </c>
      <c r="M37" s="55">
        <v>1</v>
      </c>
      <c r="N37" s="55">
        <v>16</v>
      </c>
      <c r="O37" s="55">
        <v>22</v>
      </c>
      <c r="P37" s="55">
        <v>29</v>
      </c>
      <c r="Q37" s="55">
        <v>20</v>
      </c>
      <c r="R37" s="55">
        <v>2</v>
      </c>
      <c r="S37" s="55">
        <v>20</v>
      </c>
      <c r="T37" s="32">
        <f t="shared" si="1"/>
        <v>168</v>
      </c>
      <c r="U37" s="65"/>
      <c r="V37" s="66"/>
      <c r="W37" s="33">
        <f t="shared" si="2"/>
        <v>0</v>
      </c>
      <c r="X37" s="34">
        <f t="shared" si="11"/>
        <v>182</v>
      </c>
    </row>
    <row r="38" spans="1:24" s="113" customFormat="1" ht="49.5" thickBot="1">
      <c r="A38" s="19" t="s">
        <v>41</v>
      </c>
      <c r="B38" s="55"/>
      <c r="C38" s="32">
        <f t="shared" si="8"/>
        <v>0</v>
      </c>
      <c r="D38" s="55"/>
      <c r="E38" s="55">
        <v>4</v>
      </c>
      <c r="F38" s="32">
        <f t="shared" si="9"/>
        <v>4</v>
      </c>
      <c r="G38" s="55"/>
      <c r="H38" s="55">
        <v>1</v>
      </c>
      <c r="I38" s="55">
        <v>2</v>
      </c>
      <c r="J38" s="55">
        <v>6</v>
      </c>
      <c r="K38" s="55"/>
      <c r="L38" s="55"/>
      <c r="M38" s="55">
        <v>3</v>
      </c>
      <c r="N38" s="55"/>
      <c r="O38" s="55">
        <v>2</v>
      </c>
      <c r="P38" s="55">
        <v>2</v>
      </c>
      <c r="Q38" s="55">
        <v>5</v>
      </c>
      <c r="R38" s="55">
        <v>9</v>
      </c>
      <c r="S38" s="55"/>
      <c r="T38" s="32">
        <f t="shared" si="1"/>
        <v>30</v>
      </c>
      <c r="U38" s="65"/>
      <c r="V38" s="66"/>
      <c r="W38" s="33">
        <f t="shared" si="2"/>
        <v>0</v>
      </c>
      <c r="X38" s="34">
        <f t="shared" si="11"/>
        <v>34</v>
      </c>
    </row>
    <row r="39" spans="1:24" s="113" customFormat="1" ht="20.25" thickBot="1">
      <c r="A39" s="16" t="s">
        <v>10</v>
      </c>
      <c r="B39" s="55"/>
      <c r="C39" s="32">
        <f t="shared" si="8"/>
        <v>0</v>
      </c>
      <c r="D39" s="55"/>
      <c r="E39" s="55"/>
      <c r="F39" s="32">
        <f t="shared" si="9"/>
        <v>0</v>
      </c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32">
        <f t="shared" si="1"/>
        <v>0</v>
      </c>
      <c r="U39" s="65"/>
      <c r="V39" s="66"/>
      <c r="W39" s="33">
        <f t="shared" si="2"/>
        <v>0</v>
      </c>
      <c r="X39" s="34">
        <f t="shared" si="11"/>
        <v>0</v>
      </c>
    </row>
    <row r="40" spans="1:24" s="113" customFormat="1" ht="20.25" thickBot="1">
      <c r="A40" s="14" t="s">
        <v>21</v>
      </c>
      <c r="B40" s="55">
        <v>8</v>
      </c>
      <c r="C40" s="32">
        <f t="shared" si="8"/>
        <v>8</v>
      </c>
      <c r="D40" s="55">
        <v>6</v>
      </c>
      <c r="E40" s="55">
        <v>15</v>
      </c>
      <c r="F40" s="32">
        <f t="shared" si="9"/>
        <v>21</v>
      </c>
      <c r="G40" s="55">
        <v>6</v>
      </c>
      <c r="H40" s="55">
        <v>13</v>
      </c>
      <c r="I40" s="55">
        <v>3</v>
      </c>
      <c r="J40" s="55">
        <v>12</v>
      </c>
      <c r="K40" s="55">
        <v>6</v>
      </c>
      <c r="L40" s="55">
        <v>4</v>
      </c>
      <c r="M40" s="55">
        <v>10</v>
      </c>
      <c r="N40" s="55">
        <v>3</v>
      </c>
      <c r="O40" s="55">
        <v>4</v>
      </c>
      <c r="P40" s="55">
        <v>5</v>
      </c>
      <c r="Q40" s="55">
        <v>5</v>
      </c>
      <c r="R40" s="55">
        <v>23</v>
      </c>
      <c r="S40" s="55">
        <v>9</v>
      </c>
      <c r="T40" s="32">
        <f t="shared" si="1"/>
        <v>103</v>
      </c>
      <c r="U40" s="65"/>
      <c r="V40" s="66"/>
      <c r="W40" s="33">
        <f t="shared" si="2"/>
        <v>0</v>
      </c>
      <c r="X40" s="34">
        <f t="shared" si="11"/>
        <v>132</v>
      </c>
    </row>
    <row r="41" spans="1:24" s="113" customFormat="1" ht="20.25" thickBot="1">
      <c r="A41" s="16" t="s">
        <v>22</v>
      </c>
      <c r="B41" s="55"/>
      <c r="C41" s="32">
        <f t="shared" si="8"/>
        <v>0</v>
      </c>
      <c r="D41" s="55"/>
      <c r="E41" s="55">
        <v>4</v>
      </c>
      <c r="F41" s="32">
        <f t="shared" si="9"/>
        <v>4</v>
      </c>
      <c r="G41" s="55"/>
      <c r="H41" s="55">
        <v>1</v>
      </c>
      <c r="I41" s="55">
        <v>2</v>
      </c>
      <c r="J41" s="55">
        <v>3</v>
      </c>
      <c r="K41" s="55"/>
      <c r="L41" s="55"/>
      <c r="M41" s="55">
        <v>2</v>
      </c>
      <c r="N41" s="55"/>
      <c r="O41" s="55">
        <v>1</v>
      </c>
      <c r="P41" s="55">
        <v>2</v>
      </c>
      <c r="Q41" s="55">
        <v>1</v>
      </c>
      <c r="R41" s="55">
        <v>5</v>
      </c>
      <c r="S41" s="55"/>
      <c r="T41" s="32">
        <f t="shared" si="1"/>
        <v>17</v>
      </c>
      <c r="U41" s="65"/>
      <c r="V41" s="66"/>
      <c r="W41" s="33">
        <f t="shared" si="2"/>
        <v>0</v>
      </c>
      <c r="X41" s="34">
        <f t="shared" si="11"/>
        <v>21</v>
      </c>
    </row>
    <row r="42" spans="1:24" s="113" customFormat="1" ht="33.75" thickBot="1">
      <c r="A42" s="110" t="s">
        <v>27</v>
      </c>
      <c r="B42" s="55">
        <v>151</v>
      </c>
      <c r="C42" s="32">
        <f t="shared" si="8"/>
        <v>151</v>
      </c>
      <c r="D42" s="55">
        <v>94</v>
      </c>
      <c r="E42" s="55">
        <v>312</v>
      </c>
      <c r="F42" s="32">
        <f t="shared" si="9"/>
        <v>406</v>
      </c>
      <c r="G42" s="55">
        <v>60</v>
      </c>
      <c r="H42" s="55">
        <v>176</v>
      </c>
      <c r="I42" s="55">
        <v>181</v>
      </c>
      <c r="J42" s="55">
        <v>426</v>
      </c>
      <c r="K42" s="55">
        <v>352</v>
      </c>
      <c r="L42" s="55">
        <v>47</v>
      </c>
      <c r="M42" s="55">
        <v>143</v>
      </c>
      <c r="N42" s="55">
        <v>196</v>
      </c>
      <c r="O42" s="55">
        <v>129</v>
      </c>
      <c r="P42" s="55">
        <v>199</v>
      </c>
      <c r="Q42" s="55">
        <v>99</v>
      </c>
      <c r="R42" s="55">
        <v>519</v>
      </c>
      <c r="S42" s="55">
        <v>487</v>
      </c>
      <c r="T42" s="32">
        <f t="shared" si="1"/>
        <v>3014</v>
      </c>
      <c r="U42" s="203">
        <v>38</v>
      </c>
      <c r="V42" s="66">
        <v>102</v>
      </c>
      <c r="W42" s="33">
        <f t="shared" si="2"/>
        <v>140</v>
      </c>
      <c r="X42" s="34">
        <f t="shared" si="11"/>
        <v>3711</v>
      </c>
    </row>
    <row r="43" spans="1:24" s="113" customFormat="1" ht="33.75" thickBot="1">
      <c r="A43" s="110" t="s">
        <v>28</v>
      </c>
      <c r="B43" s="55">
        <v>560</v>
      </c>
      <c r="C43" s="32">
        <f t="shared" si="8"/>
        <v>560</v>
      </c>
      <c r="D43" s="55">
        <v>315</v>
      </c>
      <c r="E43" s="55">
        <v>879</v>
      </c>
      <c r="F43" s="32">
        <f t="shared" si="9"/>
        <v>1194</v>
      </c>
      <c r="G43" s="55">
        <v>309</v>
      </c>
      <c r="H43" s="55">
        <v>776</v>
      </c>
      <c r="I43" s="55">
        <v>7</v>
      </c>
      <c r="J43" s="55">
        <v>859</v>
      </c>
      <c r="K43" s="55">
        <v>426</v>
      </c>
      <c r="L43" s="55">
        <v>287</v>
      </c>
      <c r="M43" s="55">
        <v>851</v>
      </c>
      <c r="N43" s="55">
        <v>462</v>
      </c>
      <c r="O43" s="55">
        <v>215</v>
      </c>
      <c r="P43" s="55">
        <v>238</v>
      </c>
      <c r="Q43" s="55">
        <v>661</v>
      </c>
      <c r="R43" s="55">
        <v>761</v>
      </c>
      <c r="S43" s="55">
        <v>1192</v>
      </c>
      <c r="T43" s="32">
        <f t="shared" si="1"/>
        <v>7044</v>
      </c>
      <c r="U43" s="203">
        <v>63</v>
      </c>
      <c r="V43" s="66">
        <v>38</v>
      </c>
      <c r="W43" s="33">
        <f t="shared" si="2"/>
        <v>101</v>
      </c>
      <c r="X43" s="34">
        <f t="shared" si="11"/>
        <v>8899</v>
      </c>
    </row>
    <row r="44" spans="1:24" s="113" customFormat="1" ht="33.75" thickBot="1">
      <c r="A44" s="110" t="s">
        <v>29</v>
      </c>
      <c r="B44" s="55">
        <v>237</v>
      </c>
      <c r="C44" s="32">
        <f t="shared" si="8"/>
        <v>237</v>
      </c>
      <c r="D44" s="55">
        <v>147</v>
      </c>
      <c r="E44" s="55">
        <v>378</v>
      </c>
      <c r="F44" s="32">
        <f t="shared" si="9"/>
        <v>525</v>
      </c>
      <c r="G44" s="55">
        <v>91</v>
      </c>
      <c r="H44" s="55">
        <v>216</v>
      </c>
      <c r="I44" s="55">
        <v>25</v>
      </c>
      <c r="J44" s="55">
        <v>209</v>
      </c>
      <c r="K44" s="55">
        <v>101</v>
      </c>
      <c r="L44" s="55">
        <v>129</v>
      </c>
      <c r="M44" s="55">
        <v>220</v>
      </c>
      <c r="N44" s="55">
        <v>212</v>
      </c>
      <c r="O44" s="55">
        <v>87</v>
      </c>
      <c r="P44" s="55">
        <v>69</v>
      </c>
      <c r="Q44" s="55">
        <v>175</v>
      </c>
      <c r="R44" s="55">
        <v>316</v>
      </c>
      <c r="S44" s="55">
        <v>386</v>
      </c>
      <c r="T44" s="32">
        <f t="shared" si="1"/>
        <v>2236</v>
      </c>
      <c r="U44" s="203">
        <v>29</v>
      </c>
      <c r="V44" s="66">
        <v>7</v>
      </c>
      <c r="W44" s="33">
        <f t="shared" si="2"/>
        <v>36</v>
      </c>
      <c r="X44" s="34">
        <f t="shared" si="11"/>
        <v>3034</v>
      </c>
    </row>
    <row r="45" spans="1:24" s="113" customFormat="1" ht="33.75" thickBot="1">
      <c r="A45" s="110" t="s">
        <v>30</v>
      </c>
      <c r="B45" s="55">
        <v>6</v>
      </c>
      <c r="C45" s="32">
        <f t="shared" si="8"/>
        <v>6</v>
      </c>
      <c r="D45" s="55">
        <v>5</v>
      </c>
      <c r="E45" s="55">
        <v>9</v>
      </c>
      <c r="F45" s="32">
        <f t="shared" si="9"/>
        <v>14</v>
      </c>
      <c r="G45" s="55">
        <v>5</v>
      </c>
      <c r="H45" s="55"/>
      <c r="I45" s="55"/>
      <c r="J45" s="55"/>
      <c r="K45" s="55">
        <v>7</v>
      </c>
      <c r="L45" s="55">
        <v>1</v>
      </c>
      <c r="M45" s="55">
        <v>4</v>
      </c>
      <c r="N45" s="55">
        <v>8</v>
      </c>
      <c r="O45" s="55">
        <v>1</v>
      </c>
      <c r="P45" s="55">
        <v>4</v>
      </c>
      <c r="Q45" s="55">
        <v>3</v>
      </c>
      <c r="R45" s="55">
        <v>21</v>
      </c>
      <c r="S45" s="55">
        <v>2</v>
      </c>
      <c r="T45" s="32">
        <f t="shared" si="1"/>
        <v>56</v>
      </c>
      <c r="U45" s="203"/>
      <c r="V45" s="66"/>
      <c r="W45" s="33">
        <f t="shared" si="2"/>
        <v>0</v>
      </c>
      <c r="X45" s="34">
        <f t="shared" si="11"/>
        <v>76</v>
      </c>
    </row>
    <row r="46" spans="1:24" s="113" customFormat="1" ht="33.75" thickBot="1">
      <c r="A46" s="110" t="s">
        <v>51</v>
      </c>
      <c r="B46" s="55">
        <v>3</v>
      </c>
      <c r="C46" s="32">
        <f t="shared" si="8"/>
        <v>3</v>
      </c>
      <c r="D46" s="55"/>
      <c r="E46" s="55">
        <v>8</v>
      </c>
      <c r="F46" s="32">
        <f t="shared" si="9"/>
        <v>8</v>
      </c>
      <c r="G46" s="55">
        <v>6</v>
      </c>
      <c r="H46" s="55">
        <v>8</v>
      </c>
      <c r="I46" s="55">
        <v>3</v>
      </c>
      <c r="J46" s="55">
        <v>2</v>
      </c>
      <c r="K46" s="55"/>
      <c r="L46" s="55">
        <v>3</v>
      </c>
      <c r="M46" s="55">
        <v>6</v>
      </c>
      <c r="N46" s="55"/>
      <c r="O46" s="55">
        <v>4</v>
      </c>
      <c r="P46" s="55">
        <v>1</v>
      </c>
      <c r="Q46" s="55">
        <v>3</v>
      </c>
      <c r="R46" s="55"/>
      <c r="S46" s="55">
        <v>9</v>
      </c>
      <c r="T46" s="32">
        <f t="shared" si="1"/>
        <v>45</v>
      </c>
      <c r="U46" s="203"/>
      <c r="V46" s="66"/>
      <c r="W46" s="33">
        <f t="shared" si="2"/>
        <v>0</v>
      </c>
      <c r="X46" s="34">
        <f t="shared" si="11"/>
        <v>56</v>
      </c>
    </row>
    <row r="47" spans="1:24" s="113" customFormat="1" ht="20.25" thickBot="1">
      <c r="A47" s="110" t="s">
        <v>52</v>
      </c>
      <c r="B47" s="74">
        <f>B42+B43+B44+B45+B46</f>
        <v>957</v>
      </c>
      <c r="C47" s="32">
        <f t="shared" si="8"/>
        <v>957</v>
      </c>
      <c r="D47" s="74">
        <f aca="true" t="shared" si="12" ref="D47:X47">D42+D43+D44+D45+D46</f>
        <v>561</v>
      </c>
      <c r="E47" s="74">
        <f t="shared" si="12"/>
        <v>1586</v>
      </c>
      <c r="F47" s="32">
        <f t="shared" si="9"/>
        <v>2147</v>
      </c>
      <c r="G47" s="74">
        <f t="shared" si="12"/>
        <v>471</v>
      </c>
      <c r="H47" s="74">
        <f t="shared" si="12"/>
        <v>1176</v>
      </c>
      <c r="I47" s="74">
        <f t="shared" si="12"/>
        <v>216</v>
      </c>
      <c r="J47" s="74">
        <f t="shared" si="12"/>
        <v>1496</v>
      </c>
      <c r="K47" s="74">
        <f t="shared" si="12"/>
        <v>886</v>
      </c>
      <c r="L47" s="74">
        <f t="shared" si="12"/>
        <v>467</v>
      </c>
      <c r="M47" s="74">
        <f t="shared" si="12"/>
        <v>1224</v>
      </c>
      <c r="N47" s="74">
        <f t="shared" si="12"/>
        <v>878</v>
      </c>
      <c r="O47" s="74">
        <f t="shared" si="12"/>
        <v>436</v>
      </c>
      <c r="P47" s="74">
        <f t="shared" si="12"/>
        <v>511</v>
      </c>
      <c r="Q47" s="74">
        <f t="shared" si="12"/>
        <v>941</v>
      </c>
      <c r="R47" s="74">
        <f t="shared" si="12"/>
        <v>1617</v>
      </c>
      <c r="S47" s="74">
        <f t="shared" si="12"/>
        <v>2076</v>
      </c>
      <c r="T47" s="32">
        <f t="shared" si="1"/>
        <v>12395</v>
      </c>
      <c r="U47" s="74">
        <f t="shared" si="12"/>
        <v>130</v>
      </c>
      <c r="V47" s="74">
        <f t="shared" si="12"/>
        <v>147</v>
      </c>
      <c r="W47" s="33">
        <f t="shared" si="2"/>
        <v>277</v>
      </c>
      <c r="X47" s="74">
        <f t="shared" si="12"/>
        <v>15776</v>
      </c>
    </row>
    <row r="48" spans="1:24" s="113" customFormat="1" ht="51" customHeight="1" thickBot="1">
      <c r="A48" s="18" t="s">
        <v>9</v>
      </c>
      <c r="B48" s="55">
        <v>19</v>
      </c>
      <c r="C48" s="32">
        <f t="shared" si="8"/>
        <v>19</v>
      </c>
      <c r="D48" s="55">
        <v>5</v>
      </c>
      <c r="E48" s="55">
        <v>15</v>
      </c>
      <c r="F48" s="32">
        <f t="shared" si="9"/>
        <v>20</v>
      </c>
      <c r="G48" s="55">
        <v>1</v>
      </c>
      <c r="H48" s="55">
        <v>4</v>
      </c>
      <c r="I48" s="55">
        <v>5</v>
      </c>
      <c r="J48" s="55">
        <v>3</v>
      </c>
      <c r="K48" s="55"/>
      <c r="L48" s="55">
        <v>4</v>
      </c>
      <c r="M48" s="55">
        <v>6</v>
      </c>
      <c r="N48" s="55">
        <v>1</v>
      </c>
      <c r="O48" s="55">
        <v>8</v>
      </c>
      <c r="P48" s="55">
        <v>3</v>
      </c>
      <c r="Q48" s="55">
        <v>4</v>
      </c>
      <c r="R48" s="55">
        <v>12</v>
      </c>
      <c r="S48" s="55">
        <v>8</v>
      </c>
      <c r="T48" s="32">
        <f t="shared" si="1"/>
        <v>59</v>
      </c>
      <c r="U48" s="203">
        <v>3</v>
      </c>
      <c r="V48" s="66"/>
      <c r="W48" s="33">
        <f t="shared" si="2"/>
        <v>3</v>
      </c>
      <c r="X48" s="34">
        <f>SUM(W48,T48,F48,C48)</f>
        <v>101</v>
      </c>
    </row>
    <row r="49" spans="1:24" s="113" customFormat="1" ht="35.25" customHeight="1" thickBot="1">
      <c r="A49" s="21" t="s">
        <v>12</v>
      </c>
      <c r="B49" s="55">
        <v>29</v>
      </c>
      <c r="C49" s="32">
        <f t="shared" si="8"/>
        <v>29</v>
      </c>
      <c r="D49" s="55">
        <v>10</v>
      </c>
      <c r="E49" s="55">
        <v>48</v>
      </c>
      <c r="F49" s="32">
        <f t="shared" si="9"/>
        <v>58</v>
      </c>
      <c r="G49" s="55">
        <v>11</v>
      </c>
      <c r="H49" s="55">
        <v>10</v>
      </c>
      <c r="I49" s="55">
        <v>6</v>
      </c>
      <c r="J49" s="55">
        <v>16</v>
      </c>
      <c r="K49" s="55">
        <v>73</v>
      </c>
      <c r="L49" s="55">
        <v>13</v>
      </c>
      <c r="M49" s="55">
        <v>55</v>
      </c>
      <c r="N49" s="55">
        <v>6</v>
      </c>
      <c r="O49" s="55">
        <v>8</v>
      </c>
      <c r="P49" s="55">
        <v>11</v>
      </c>
      <c r="Q49" s="55">
        <v>21</v>
      </c>
      <c r="R49" s="55">
        <v>31</v>
      </c>
      <c r="S49" s="55">
        <v>59</v>
      </c>
      <c r="T49" s="32">
        <f t="shared" si="1"/>
        <v>320</v>
      </c>
      <c r="U49" s="203">
        <v>6</v>
      </c>
      <c r="V49" s="66"/>
      <c r="W49" s="33">
        <f t="shared" si="2"/>
        <v>6</v>
      </c>
      <c r="X49" s="34">
        <f>SUM(W49,T49,F49,C49)</f>
        <v>413</v>
      </c>
    </row>
    <row r="50" spans="1:24" s="113" customFormat="1" ht="54.75" customHeight="1" thickBot="1">
      <c r="A50" s="22" t="s">
        <v>13</v>
      </c>
      <c r="B50" s="57">
        <v>202</v>
      </c>
      <c r="C50" s="39">
        <f t="shared" si="8"/>
        <v>202</v>
      </c>
      <c r="D50" s="57">
        <v>109</v>
      </c>
      <c r="E50" s="57">
        <v>336</v>
      </c>
      <c r="F50" s="39">
        <f t="shared" si="9"/>
        <v>445</v>
      </c>
      <c r="G50" s="57">
        <v>33</v>
      </c>
      <c r="H50" s="57">
        <v>210</v>
      </c>
      <c r="I50" s="57">
        <v>30</v>
      </c>
      <c r="J50" s="57">
        <v>218</v>
      </c>
      <c r="K50" s="57">
        <v>24</v>
      </c>
      <c r="L50" s="57">
        <v>122</v>
      </c>
      <c r="M50" s="57">
        <v>217</v>
      </c>
      <c r="N50" s="57">
        <v>187</v>
      </c>
      <c r="O50" s="57">
        <v>63</v>
      </c>
      <c r="P50" s="57">
        <v>61</v>
      </c>
      <c r="Q50" s="57">
        <v>212</v>
      </c>
      <c r="R50" s="57">
        <v>252</v>
      </c>
      <c r="S50" s="57">
        <v>358</v>
      </c>
      <c r="T50" s="39">
        <f t="shared" si="1"/>
        <v>1987</v>
      </c>
      <c r="U50" s="204">
        <v>23</v>
      </c>
      <c r="V50" s="68"/>
      <c r="W50" s="40">
        <f t="shared" si="2"/>
        <v>23</v>
      </c>
      <c r="X50" s="34">
        <f>SUM(W50,T50,F50,C50)</f>
        <v>2657</v>
      </c>
    </row>
    <row r="51" spans="1:24" s="113" customFormat="1" ht="32.25" thickBot="1">
      <c r="A51" s="47" t="s">
        <v>53</v>
      </c>
      <c r="B51" s="48">
        <f>B28-(B48+B49+B50)</f>
        <v>707</v>
      </c>
      <c r="C51" s="48">
        <f aca="true" t="shared" si="13" ref="C51:X51">C28-(C48+C49+C50)</f>
        <v>707</v>
      </c>
      <c r="D51" s="48">
        <f t="shared" si="13"/>
        <v>434</v>
      </c>
      <c r="E51" s="48">
        <f t="shared" si="13"/>
        <v>1187</v>
      </c>
      <c r="F51" s="48">
        <f t="shared" si="13"/>
        <v>1621</v>
      </c>
      <c r="G51" s="48">
        <f t="shared" si="13"/>
        <v>426</v>
      </c>
      <c r="H51" s="48">
        <f t="shared" si="13"/>
        <v>952</v>
      </c>
      <c r="I51" s="48">
        <f t="shared" si="13"/>
        <v>175</v>
      </c>
      <c r="J51" s="48">
        <f t="shared" si="13"/>
        <v>1262</v>
      </c>
      <c r="K51" s="48">
        <f t="shared" si="13"/>
        <v>789</v>
      </c>
      <c r="L51" s="48">
        <f t="shared" si="13"/>
        <v>328</v>
      </c>
      <c r="M51" s="48">
        <f t="shared" si="13"/>
        <v>944</v>
      </c>
      <c r="N51" s="48">
        <f t="shared" si="13"/>
        <v>684</v>
      </c>
      <c r="O51" s="48">
        <f t="shared" si="13"/>
        <v>357</v>
      </c>
      <c r="P51" s="48">
        <f t="shared" si="13"/>
        <v>437</v>
      </c>
      <c r="Q51" s="48">
        <f t="shared" si="13"/>
        <v>704</v>
      </c>
      <c r="R51" s="48">
        <f t="shared" si="13"/>
        <v>1328</v>
      </c>
      <c r="S51" s="48">
        <f t="shared" si="13"/>
        <v>1651</v>
      </c>
      <c r="T51" s="48">
        <f t="shared" si="13"/>
        <v>10037</v>
      </c>
      <c r="U51" s="48">
        <f t="shared" si="13"/>
        <v>98</v>
      </c>
      <c r="V51" s="48">
        <f t="shared" si="13"/>
        <v>147</v>
      </c>
      <c r="W51" s="48">
        <f t="shared" si="13"/>
        <v>245</v>
      </c>
      <c r="X51" s="48">
        <f t="shared" si="13"/>
        <v>12610</v>
      </c>
    </row>
    <row r="52" spans="1:24" s="113" customFormat="1" ht="19.5" thickBot="1">
      <c r="A52" s="24" t="s">
        <v>15</v>
      </c>
      <c r="B52" s="106">
        <f>(B34+B35)/B29*100</f>
        <v>57.12643678160919</v>
      </c>
      <c r="C52" s="106">
        <f aca="true" t="shared" si="14" ref="C52:X52">(C34+C35)/C29*100</f>
        <v>57.12643678160919</v>
      </c>
      <c r="D52" s="106">
        <f t="shared" si="14"/>
        <v>61.91489361702127</v>
      </c>
      <c r="E52" s="106">
        <f t="shared" si="14"/>
        <v>57.22543352601156</v>
      </c>
      <c r="F52" s="106">
        <f t="shared" si="14"/>
        <v>58.41423948220065</v>
      </c>
      <c r="G52" s="106">
        <f t="shared" si="14"/>
        <v>46.85138539042821</v>
      </c>
      <c r="H52" s="106">
        <f t="shared" si="14"/>
        <v>44.20849420849421</v>
      </c>
      <c r="I52" s="106">
        <f t="shared" si="14"/>
        <v>36.81318681318682</v>
      </c>
      <c r="J52" s="106">
        <f t="shared" si="14"/>
        <v>52.516904583020285</v>
      </c>
      <c r="K52" s="106">
        <f t="shared" si="14"/>
        <v>51.72855313700384</v>
      </c>
      <c r="L52" s="106">
        <f t="shared" si="14"/>
        <v>43.855421686746986</v>
      </c>
      <c r="M52" s="106">
        <f t="shared" si="14"/>
        <v>46.1756373937677</v>
      </c>
      <c r="N52" s="106">
        <f t="shared" si="14"/>
        <v>49.26958831341302</v>
      </c>
      <c r="O52" s="106">
        <f t="shared" si="14"/>
        <v>30.183727034120732</v>
      </c>
      <c r="P52" s="106">
        <f t="shared" si="14"/>
        <v>37.219730941704036</v>
      </c>
      <c r="Q52" s="106">
        <f t="shared" si="14"/>
        <v>51.34189031505251</v>
      </c>
      <c r="R52" s="106">
        <f t="shared" si="14"/>
        <v>54.514596062457564</v>
      </c>
      <c r="S52" s="106">
        <f t="shared" si="14"/>
        <v>47.38805970149254</v>
      </c>
      <c r="T52" s="106">
        <f t="shared" si="14"/>
        <v>47.95667607172113</v>
      </c>
      <c r="U52" s="106">
        <f t="shared" si="14"/>
        <v>13.076923076923078</v>
      </c>
      <c r="V52" s="106">
        <f t="shared" si="14"/>
        <v>15.646258503401361</v>
      </c>
      <c r="W52" s="106">
        <f t="shared" si="14"/>
        <v>14.440433212996389</v>
      </c>
      <c r="X52" s="106">
        <f t="shared" si="14"/>
        <v>49.24935659136403</v>
      </c>
    </row>
    <row r="53" spans="1:24" s="113" customFormat="1" ht="19.5" thickBot="1">
      <c r="A53" s="25" t="s">
        <v>43</v>
      </c>
      <c r="B53" s="106">
        <f>(B29-B37)/B29*100</f>
        <v>100</v>
      </c>
      <c r="C53" s="106">
        <f aca="true" t="shared" si="15" ref="C53:X53">(C29-C37)/C29*100</f>
        <v>100</v>
      </c>
      <c r="D53" s="106">
        <f t="shared" si="15"/>
        <v>99.7872340425532</v>
      </c>
      <c r="E53" s="106">
        <f t="shared" si="15"/>
        <v>99.0606936416185</v>
      </c>
      <c r="F53" s="106">
        <f t="shared" si="15"/>
        <v>99.24487594390507</v>
      </c>
      <c r="G53" s="106">
        <f t="shared" si="15"/>
        <v>96.4735516372796</v>
      </c>
      <c r="H53" s="106">
        <f t="shared" si="15"/>
        <v>98.16602316602317</v>
      </c>
      <c r="I53" s="106">
        <f t="shared" si="15"/>
        <v>92.85714285714286</v>
      </c>
      <c r="J53" s="106">
        <f t="shared" si="15"/>
        <v>99.54921111945906</v>
      </c>
      <c r="K53" s="106">
        <f t="shared" si="15"/>
        <v>99.48783610755441</v>
      </c>
      <c r="L53" s="106">
        <f t="shared" si="15"/>
        <v>99.51807228915662</v>
      </c>
      <c r="M53" s="106">
        <f t="shared" si="15"/>
        <v>99.90557129367328</v>
      </c>
      <c r="N53" s="106">
        <f t="shared" si="15"/>
        <v>97.87516600265604</v>
      </c>
      <c r="O53" s="106">
        <f t="shared" si="15"/>
        <v>94.22572178477691</v>
      </c>
      <c r="P53" s="106">
        <f t="shared" si="15"/>
        <v>93.49775784753363</v>
      </c>
      <c r="Q53" s="106">
        <f t="shared" si="15"/>
        <v>97.66627771295215</v>
      </c>
      <c r="R53" s="106">
        <f t="shared" si="15"/>
        <v>99.8642226748133</v>
      </c>
      <c r="S53" s="106">
        <f t="shared" si="15"/>
        <v>98.93390191897655</v>
      </c>
      <c r="T53" s="106">
        <f t="shared" si="15"/>
        <v>98.47092017839265</v>
      </c>
      <c r="U53" s="106">
        <f t="shared" si="15"/>
        <v>100</v>
      </c>
      <c r="V53" s="106">
        <f t="shared" si="15"/>
        <v>100</v>
      </c>
      <c r="W53" s="106">
        <f t="shared" si="15"/>
        <v>100</v>
      </c>
      <c r="X53" s="106">
        <f t="shared" si="15"/>
        <v>98.69888475836431</v>
      </c>
    </row>
    <row r="54" spans="1:24" s="113" customFormat="1" ht="19.5" thickBot="1">
      <c r="A54" s="25" t="s">
        <v>19</v>
      </c>
      <c r="B54" s="106">
        <f>B36/B29*100</f>
        <v>9.770114942528735</v>
      </c>
      <c r="C54" s="106">
        <f aca="true" t="shared" si="16" ref="C54:X54">C36/C29*100</f>
        <v>9.770114942528735</v>
      </c>
      <c r="D54" s="106">
        <f t="shared" si="16"/>
        <v>10.212765957446807</v>
      </c>
      <c r="E54" s="106">
        <f t="shared" si="16"/>
        <v>8.309248554913294</v>
      </c>
      <c r="F54" s="106">
        <f t="shared" si="16"/>
        <v>8.791801510248112</v>
      </c>
      <c r="G54" s="106">
        <f t="shared" si="16"/>
        <v>6.54911838790932</v>
      </c>
      <c r="H54" s="106">
        <f t="shared" si="16"/>
        <v>8.011583011583012</v>
      </c>
      <c r="I54" s="106">
        <f t="shared" si="16"/>
        <v>1.098901098901099</v>
      </c>
      <c r="J54" s="106">
        <f t="shared" si="16"/>
        <v>7.663410969196092</v>
      </c>
      <c r="K54" s="106">
        <f t="shared" si="16"/>
        <v>6.658130601792574</v>
      </c>
      <c r="L54" s="106">
        <f t="shared" si="16"/>
        <v>6.746987951807229</v>
      </c>
      <c r="M54" s="106">
        <f t="shared" si="16"/>
        <v>3.8715769593956564</v>
      </c>
      <c r="N54" s="106">
        <f t="shared" si="16"/>
        <v>5.046480743691899</v>
      </c>
      <c r="O54" s="106">
        <f t="shared" si="16"/>
        <v>2.3622047244094486</v>
      </c>
      <c r="P54" s="106">
        <f t="shared" si="16"/>
        <v>4.708520179372197</v>
      </c>
      <c r="Q54" s="106">
        <f t="shared" si="16"/>
        <v>10.268378063010502</v>
      </c>
      <c r="R54" s="106">
        <f t="shared" si="16"/>
        <v>7.3319755600814664</v>
      </c>
      <c r="S54" s="106">
        <f t="shared" si="16"/>
        <v>8.208955223880597</v>
      </c>
      <c r="T54" s="106">
        <f t="shared" si="16"/>
        <v>6.84445253481387</v>
      </c>
      <c r="U54" s="106">
        <f t="shared" si="16"/>
        <v>0.7692307692307693</v>
      </c>
      <c r="V54" s="106">
        <f t="shared" si="16"/>
        <v>1.3605442176870748</v>
      </c>
      <c r="W54" s="106">
        <f t="shared" si="16"/>
        <v>1.083032490974729</v>
      </c>
      <c r="X54" s="106">
        <f t="shared" si="16"/>
        <v>7.170431798684588</v>
      </c>
    </row>
    <row r="55" spans="1:24" s="113" customFormat="1" ht="48" thickBot="1">
      <c r="A55" s="26" t="s">
        <v>18</v>
      </c>
      <c r="B55" s="107">
        <f>(B48+B49+B50)/B28*100</f>
        <v>26.12330198537095</v>
      </c>
      <c r="C55" s="107">
        <f aca="true" t="shared" si="17" ref="C55:X55">(C48+C49+C50)/C28*100</f>
        <v>26.12330198537095</v>
      </c>
      <c r="D55" s="107">
        <f t="shared" si="17"/>
        <v>22.22222222222222</v>
      </c>
      <c r="E55" s="107">
        <f t="shared" si="17"/>
        <v>25.15762925598991</v>
      </c>
      <c r="F55" s="107">
        <f t="shared" si="17"/>
        <v>24.39365671641791</v>
      </c>
      <c r="G55" s="107">
        <f t="shared" si="17"/>
        <v>9.554140127388536</v>
      </c>
      <c r="H55" s="107">
        <f t="shared" si="17"/>
        <v>19.047619047619047</v>
      </c>
      <c r="I55" s="107">
        <f t="shared" si="17"/>
        <v>18.98148148148148</v>
      </c>
      <c r="J55" s="107">
        <f t="shared" si="17"/>
        <v>15.81054036024016</v>
      </c>
      <c r="K55" s="107">
        <f t="shared" si="17"/>
        <v>10.948081264108351</v>
      </c>
      <c r="L55" s="107">
        <f t="shared" si="17"/>
        <v>29.764453961456105</v>
      </c>
      <c r="M55" s="107">
        <f t="shared" si="17"/>
        <v>22.749590834697216</v>
      </c>
      <c r="N55" s="107">
        <f t="shared" si="17"/>
        <v>22.095671981776764</v>
      </c>
      <c r="O55" s="107">
        <f t="shared" si="17"/>
        <v>18.11926605504587</v>
      </c>
      <c r="P55" s="107">
        <f t="shared" si="17"/>
        <v>14.6484375</v>
      </c>
      <c r="Q55" s="107">
        <f t="shared" si="17"/>
        <v>25.185972369819343</v>
      </c>
      <c r="R55" s="107">
        <f t="shared" si="17"/>
        <v>18.176216882316698</v>
      </c>
      <c r="S55" s="107">
        <f t="shared" si="17"/>
        <v>20.472061657032757</v>
      </c>
      <c r="T55" s="107">
        <f t="shared" si="17"/>
        <v>19.07602999274369</v>
      </c>
      <c r="U55" s="107">
        <f t="shared" si="17"/>
        <v>24.615384615384617</v>
      </c>
      <c r="V55" s="107">
        <f t="shared" si="17"/>
        <v>0</v>
      </c>
      <c r="W55" s="107">
        <f t="shared" si="17"/>
        <v>11.552346570397113</v>
      </c>
      <c r="X55" s="107">
        <f t="shared" si="17"/>
        <v>20.093783663899625</v>
      </c>
    </row>
    <row r="56" spans="1:24" s="113" customFormat="1" ht="16.5" thickBot="1">
      <c r="A56" s="25" t="s">
        <v>16</v>
      </c>
      <c r="B56" s="107">
        <f>B49/B28*100</f>
        <v>3.0303030303030303</v>
      </c>
      <c r="C56" s="107">
        <f aca="true" t="shared" si="18" ref="C56:X56">C49/C28*100</f>
        <v>3.0303030303030303</v>
      </c>
      <c r="D56" s="107">
        <f t="shared" si="18"/>
        <v>1.7921146953405016</v>
      </c>
      <c r="E56" s="107">
        <f t="shared" si="18"/>
        <v>3.0264817150063053</v>
      </c>
      <c r="F56" s="107">
        <f t="shared" si="18"/>
        <v>2.7052238805970146</v>
      </c>
      <c r="G56" s="107">
        <f t="shared" si="18"/>
        <v>2.335456475583864</v>
      </c>
      <c r="H56" s="107">
        <f t="shared" si="18"/>
        <v>0.8503401360544218</v>
      </c>
      <c r="I56" s="107">
        <f t="shared" si="18"/>
        <v>2.7777777777777777</v>
      </c>
      <c r="J56" s="107">
        <f t="shared" si="18"/>
        <v>1.0673782521681119</v>
      </c>
      <c r="K56" s="107">
        <f t="shared" si="18"/>
        <v>8.239277652370202</v>
      </c>
      <c r="L56" s="107">
        <f t="shared" si="18"/>
        <v>2.7837259100642395</v>
      </c>
      <c r="M56" s="107">
        <f t="shared" si="18"/>
        <v>4.500818330605565</v>
      </c>
      <c r="N56" s="107">
        <f t="shared" si="18"/>
        <v>0.683371298405467</v>
      </c>
      <c r="O56" s="107">
        <f t="shared" si="18"/>
        <v>1.834862385321101</v>
      </c>
      <c r="P56" s="107">
        <f t="shared" si="18"/>
        <v>2.1484375</v>
      </c>
      <c r="Q56" s="107">
        <f t="shared" si="18"/>
        <v>2.2316684378320937</v>
      </c>
      <c r="R56" s="107">
        <f t="shared" si="18"/>
        <v>1.9100431300061615</v>
      </c>
      <c r="S56" s="107">
        <f t="shared" si="18"/>
        <v>2.842003853564547</v>
      </c>
      <c r="T56" s="107">
        <f t="shared" si="18"/>
        <v>2.580020962670322</v>
      </c>
      <c r="U56" s="107">
        <f t="shared" si="18"/>
        <v>4.615384615384616</v>
      </c>
      <c r="V56" s="107">
        <f t="shared" si="18"/>
        <v>0</v>
      </c>
      <c r="W56" s="107">
        <f t="shared" si="18"/>
        <v>2.166064981949458</v>
      </c>
      <c r="X56" s="107">
        <f t="shared" si="18"/>
        <v>2.617071161523351</v>
      </c>
    </row>
    <row r="57" spans="1:24" s="113" customFormat="1" ht="15.75" customHeight="1" thickBot="1">
      <c r="A57" s="26" t="s">
        <v>20</v>
      </c>
      <c r="B57" s="107">
        <f>B38/B28*100</f>
        <v>0</v>
      </c>
      <c r="C57" s="107">
        <f aca="true" t="shared" si="19" ref="C57:X57">C38/C28*100</f>
        <v>0</v>
      </c>
      <c r="D57" s="107">
        <f t="shared" si="19"/>
        <v>0</v>
      </c>
      <c r="E57" s="107">
        <f t="shared" si="19"/>
        <v>0.25220680958385877</v>
      </c>
      <c r="F57" s="107">
        <f t="shared" si="19"/>
        <v>0.18656716417910446</v>
      </c>
      <c r="G57" s="107">
        <f t="shared" si="19"/>
        <v>0</v>
      </c>
      <c r="H57" s="107">
        <f t="shared" si="19"/>
        <v>0.08503401360544217</v>
      </c>
      <c r="I57" s="107">
        <f t="shared" si="19"/>
        <v>0.9259259259259258</v>
      </c>
      <c r="J57" s="107">
        <f t="shared" si="19"/>
        <v>0.40026684456304207</v>
      </c>
      <c r="K57" s="107">
        <f t="shared" si="19"/>
        <v>0</v>
      </c>
      <c r="L57" s="107">
        <f t="shared" si="19"/>
        <v>0</v>
      </c>
      <c r="M57" s="107">
        <f t="shared" si="19"/>
        <v>0.24549918166939444</v>
      </c>
      <c r="N57" s="107">
        <f t="shared" si="19"/>
        <v>0</v>
      </c>
      <c r="O57" s="107">
        <f t="shared" si="19"/>
        <v>0.45871559633027525</v>
      </c>
      <c r="P57" s="107">
        <f t="shared" si="19"/>
        <v>0.390625</v>
      </c>
      <c r="Q57" s="107">
        <f t="shared" si="19"/>
        <v>0.5313496280552604</v>
      </c>
      <c r="R57" s="107">
        <f t="shared" si="19"/>
        <v>0.5545286506469501</v>
      </c>
      <c r="S57" s="107">
        <f t="shared" si="19"/>
        <v>0</v>
      </c>
      <c r="T57" s="107">
        <f t="shared" si="19"/>
        <v>0.24187696525034266</v>
      </c>
      <c r="U57" s="107">
        <f t="shared" si="19"/>
        <v>0</v>
      </c>
      <c r="V57" s="107">
        <f t="shared" si="19"/>
        <v>0</v>
      </c>
      <c r="W57" s="107">
        <f t="shared" si="19"/>
        <v>0</v>
      </c>
      <c r="X57" s="107">
        <f t="shared" si="19"/>
        <v>0.21544895760724922</v>
      </c>
    </row>
    <row r="58" spans="1:24" s="113" customFormat="1" ht="16.5" thickBot="1">
      <c r="A58" s="27" t="s">
        <v>17</v>
      </c>
      <c r="B58" s="108">
        <f>B28-B12</f>
        <v>-18</v>
      </c>
      <c r="C58" s="108">
        <f aca="true" t="shared" si="20" ref="C58:X58">C28-C12</f>
        <v>-18</v>
      </c>
      <c r="D58" s="108">
        <f t="shared" si="20"/>
        <v>9</v>
      </c>
      <c r="E58" s="108">
        <f t="shared" si="20"/>
        <v>3</v>
      </c>
      <c r="F58" s="108">
        <f t="shared" si="20"/>
        <v>12</v>
      </c>
      <c r="G58" s="108">
        <f t="shared" si="20"/>
        <v>2</v>
      </c>
      <c r="H58" s="108">
        <f t="shared" si="20"/>
        <v>-16</v>
      </c>
      <c r="I58" s="108">
        <f t="shared" si="20"/>
        <v>-3</v>
      </c>
      <c r="J58" s="108">
        <f t="shared" si="20"/>
        <v>-11</v>
      </c>
      <c r="K58" s="108">
        <f t="shared" si="20"/>
        <v>-16</v>
      </c>
      <c r="L58" s="108">
        <f t="shared" si="20"/>
        <v>-2</v>
      </c>
      <c r="M58" s="108">
        <f t="shared" si="20"/>
        <v>-13</v>
      </c>
      <c r="N58" s="108">
        <f t="shared" si="20"/>
        <v>-9</v>
      </c>
      <c r="O58" s="108">
        <f t="shared" si="20"/>
        <v>-13</v>
      </c>
      <c r="P58" s="108">
        <f t="shared" si="20"/>
        <v>-9</v>
      </c>
      <c r="Q58" s="108">
        <f t="shared" si="20"/>
        <v>-9</v>
      </c>
      <c r="R58" s="108">
        <f t="shared" si="20"/>
        <v>10</v>
      </c>
      <c r="S58" s="108">
        <f t="shared" si="20"/>
        <v>-28</v>
      </c>
      <c r="T58" s="108">
        <f t="shared" si="20"/>
        <v>-117</v>
      </c>
      <c r="U58" s="108">
        <f t="shared" si="20"/>
        <v>-36</v>
      </c>
      <c r="V58" s="108">
        <f t="shared" si="20"/>
        <v>-38</v>
      </c>
      <c r="W58" s="108">
        <f t="shared" si="20"/>
        <v>-74</v>
      </c>
      <c r="X58" s="108">
        <f t="shared" si="20"/>
        <v>-197</v>
      </c>
    </row>
    <row r="60" spans="1:25" ht="12.75">
      <c r="A60" t="s">
        <v>66</v>
      </c>
      <c r="B60" s="196">
        <f>B35/B29*100</f>
        <v>8.275862068965518</v>
      </c>
      <c r="C60" s="196">
        <f aca="true" t="shared" si="21" ref="C60:Y60">C35/C29*100</f>
        <v>8.275862068965518</v>
      </c>
      <c r="D60" s="196">
        <f t="shared" si="21"/>
        <v>9.574468085106384</v>
      </c>
      <c r="E60" s="196">
        <f t="shared" si="21"/>
        <v>11.34393063583815</v>
      </c>
      <c r="F60" s="196">
        <f t="shared" si="21"/>
        <v>10.895361380798274</v>
      </c>
      <c r="G60" s="196">
        <f t="shared" si="21"/>
        <v>7.304785894206549</v>
      </c>
      <c r="H60" s="196">
        <f t="shared" si="21"/>
        <v>3.9575289575289574</v>
      </c>
      <c r="I60" s="196">
        <f t="shared" si="21"/>
        <v>6.043956043956044</v>
      </c>
      <c r="J60" s="196">
        <f t="shared" si="21"/>
        <v>7.212622088655146</v>
      </c>
      <c r="K60" s="196">
        <f t="shared" si="21"/>
        <v>8.066581306017925</v>
      </c>
      <c r="L60" s="196">
        <f t="shared" si="21"/>
        <v>5.542168674698795</v>
      </c>
      <c r="M60" s="196">
        <f t="shared" si="21"/>
        <v>3.9660056657223794</v>
      </c>
      <c r="N60" s="196">
        <f t="shared" si="21"/>
        <v>4.382470119521913</v>
      </c>
      <c r="O60" s="196">
        <f t="shared" si="21"/>
        <v>3.937007874015748</v>
      </c>
      <c r="P60" s="196">
        <f t="shared" si="21"/>
        <v>1.345291479820628</v>
      </c>
      <c r="Q60" s="196">
        <f t="shared" si="21"/>
        <v>6.417736289381564</v>
      </c>
      <c r="R60" s="196">
        <f t="shared" si="21"/>
        <v>9.300746775288527</v>
      </c>
      <c r="S60" s="196">
        <f t="shared" si="21"/>
        <v>4.317697228144989</v>
      </c>
      <c r="T60" s="196">
        <f t="shared" si="21"/>
        <v>5.75225266223719</v>
      </c>
      <c r="U60" s="196">
        <f t="shared" si="21"/>
        <v>0</v>
      </c>
      <c r="V60" s="196">
        <f t="shared" si="21"/>
        <v>0</v>
      </c>
      <c r="W60" s="196">
        <f t="shared" si="21"/>
        <v>0</v>
      </c>
      <c r="X60" s="196">
        <f t="shared" si="21"/>
        <v>6.47698026880183</v>
      </c>
      <c r="Y60" s="196" t="e">
        <f t="shared" si="21"/>
        <v>#DIV/0!</v>
      </c>
    </row>
    <row r="62" spans="2:25" ht="12.75">
      <c r="B62" s="196">
        <f>B36/B29*100</f>
        <v>9.770114942528735</v>
      </c>
      <c r="C62" s="196">
        <f aca="true" t="shared" si="22" ref="C62:Y62">C36/C29*100</f>
        <v>9.770114942528735</v>
      </c>
      <c r="D62" s="196">
        <f t="shared" si="22"/>
        <v>10.212765957446807</v>
      </c>
      <c r="E62" s="196">
        <f t="shared" si="22"/>
        <v>8.309248554913294</v>
      </c>
      <c r="F62" s="196">
        <f t="shared" si="22"/>
        <v>8.791801510248112</v>
      </c>
      <c r="G62" s="196">
        <f t="shared" si="22"/>
        <v>6.54911838790932</v>
      </c>
      <c r="H62" s="196">
        <f t="shared" si="22"/>
        <v>8.011583011583012</v>
      </c>
      <c r="I62" s="196">
        <f t="shared" si="22"/>
        <v>1.098901098901099</v>
      </c>
      <c r="J62" s="196">
        <f t="shared" si="22"/>
        <v>7.663410969196092</v>
      </c>
      <c r="K62" s="196">
        <f t="shared" si="22"/>
        <v>6.658130601792574</v>
      </c>
      <c r="L62" s="196">
        <f t="shared" si="22"/>
        <v>6.746987951807229</v>
      </c>
      <c r="M62" s="196">
        <f t="shared" si="22"/>
        <v>3.8715769593956564</v>
      </c>
      <c r="N62" s="196">
        <f t="shared" si="22"/>
        <v>5.046480743691899</v>
      </c>
      <c r="O62" s="196">
        <f t="shared" si="22"/>
        <v>2.3622047244094486</v>
      </c>
      <c r="P62" s="196">
        <f t="shared" si="22"/>
        <v>4.708520179372197</v>
      </c>
      <c r="Q62" s="196">
        <f t="shared" si="22"/>
        <v>10.268378063010502</v>
      </c>
      <c r="R62" s="196">
        <f t="shared" si="22"/>
        <v>7.3319755600814664</v>
      </c>
      <c r="S62" s="196">
        <f t="shared" si="22"/>
        <v>8.208955223880597</v>
      </c>
      <c r="T62" s="196">
        <f t="shared" si="22"/>
        <v>6.84445253481387</v>
      </c>
      <c r="U62" s="196">
        <f t="shared" si="22"/>
        <v>0.7692307692307693</v>
      </c>
      <c r="V62" s="196">
        <f t="shared" si="22"/>
        <v>1.3605442176870748</v>
      </c>
      <c r="W62" s="196">
        <f t="shared" si="22"/>
        <v>1.083032490974729</v>
      </c>
      <c r="X62" s="196">
        <f t="shared" si="22"/>
        <v>7.170431798684588</v>
      </c>
      <c r="Y62" s="196" t="e">
        <f t="shared" si="22"/>
        <v>#DIV/0!</v>
      </c>
    </row>
  </sheetData>
  <sheetProtection/>
  <mergeCells count="8">
    <mergeCell ref="U3:W3"/>
    <mergeCell ref="X3:X4"/>
    <mergeCell ref="A10:X10"/>
    <mergeCell ref="A6:X6"/>
    <mergeCell ref="A1:X1"/>
    <mergeCell ref="B3:C3"/>
    <mergeCell ref="D3:F3"/>
    <mergeCell ref="G3:T3"/>
  </mergeCells>
  <printOptions/>
  <pageMargins left="0.1968503937007874" right="0.1968503937007874" top="0.5905511811023623" bottom="0.3937007874015748" header="0" footer="0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view="pageBreakPreview" zoomScale="70" zoomScaleNormal="80" zoomScaleSheetLayoutView="70" zoomScalePageLayoutView="0" workbookViewId="0" topLeftCell="A1">
      <selection activeCell="AH10" sqref="AH10"/>
    </sheetView>
  </sheetViews>
  <sheetFormatPr defaultColWidth="9.00390625" defaultRowHeight="12.75"/>
  <cols>
    <col min="1" max="1" width="43.375" style="0" customWidth="1"/>
    <col min="2" max="2" width="8.25390625" style="1" customWidth="1"/>
    <col min="3" max="3" width="9.125" style="1" bestFit="1" customWidth="1"/>
    <col min="4" max="6" width="7.75390625" style="1" bestFit="1" customWidth="1"/>
    <col min="7" max="7" width="7.875" style="1" bestFit="1" customWidth="1"/>
    <col min="8" max="9" width="7.75390625" style="1" bestFit="1" customWidth="1"/>
    <col min="10" max="16" width="7.75390625" style="0" bestFit="1" customWidth="1"/>
    <col min="17" max="17" width="9.125" style="0" bestFit="1" customWidth="1"/>
    <col min="18" max="20" width="7.75390625" style="0" bestFit="1" customWidth="1"/>
    <col min="21" max="21" width="9.25390625" style="0" bestFit="1" customWidth="1"/>
    <col min="22" max="23" width="7.75390625" style="0" bestFit="1" customWidth="1"/>
    <col min="24" max="24" width="12.625" style="0" hidden="1" customWidth="1"/>
    <col min="25" max="25" width="7.75390625" style="0" bestFit="1" customWidth="1"/>
    <col min="26" max="26" width="9.00390625" style="0" customWidth="1"/>
    <col min="27" max="27" width="12.625" style="0" hidden="1" customWidth="1"/>
    <col min="28" max="28" width="12.625" style="0" customWidth="1"/>
    <col min="29" max="29" width="10.125" style="0" bestFit="1" customWidth="1"/>
  </cols>
  <sheetData>
    <row r="1" spans="1:29" ht="18.75">
      <c r="A1" s="219" t="s">
        <v>74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</row>
    <row r="2" spans="1:29" ht="12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58.5" customHeight="1" thickBot="1">
      <c r="A3" s="3"/>
      <c r="B3" s="208" t="s">
        <v>45</v>
      </c>
      <c r="C3" s="221"/>
      <c r="D3" s="208" t="s">
        <v>46</v>
      </c>
      <c r="E3" s="220"/>
      <c r="F3" s="220"/>
      <c r="G3" s="221"/>
      <c r="H3" s="208" t="s">
        <v>47</v>
      </c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2" t="s">
        <v>48</v>
      </c>
      <c r="W3" s="222"/>
      <c r="X3" s="222"/>
      <c r="Y3" s="222"/>
      <c r="Z3" s="208" t="s">
        <v>49</v>
      </c>
      <c r="AA3" s="223"/>
      <c r="AB3" s="209"/>
      <c r="AC3" s="210" t="s">
        <v>50</v>
      </c>
    </row>
    <row r="4" spans="1:29" ht="16.5" thickBot="1">
      <c r="A4" s="4"/>
      <c r="B4" s="5">
        <v>98</v>
      </c>
      <c r="C4" s="6" t="s">
        <v>14</v>
      </c>
      <c r="D4" s="7">
        <v>32</v>
      </c>
      <c r="E4" s="5">
        <v>54</v>
      </c>
      <c r="F4" s="28">
        <v>71</v>
      </c>
      <c r="G4" s="6" t="s">
        <v>14</v>
      </c>
      <c r="H4" s="7">
        <v>7</v>
      </c>
      <c r="I4" s="7">
        <v>16</v>
      </c>
      <c r="J4" s="7">
        <v>34</v>
      </c>
      <c r="K4" s="7">
        <v>49</v>
      </c>
      <c r="L4" s="7">
        <v>50</v>
      </c>
      <c r="M4" s="7">
        <v>53</v>
      </c>
      <c r="N4" s="7">
        <v>73</v>
      </c>
      <c r="O4" s="7">
        <v>76</v>
      </c>
      <c r="P4" s="7">
        <v>77</v>
      </c>
      <c r="Q4" s="7">
        <v>78</v>
      </c>
      <c r="R4" s="7">
        <v>81</v>
      </c>
      <c r="S4" s="7">
        <v>93</v>
      </c>
      <c r="T4" s="7">
        <v>94</v>
      </c>
      <c r="U4" s="8" t="s">
        <v>14</v>
      </c>
      <c r="V4" s="9">
        <v>50</v>
      </c>
      <c r="W4" s="9">
        <v>53</v>
      </c>
      <c r="X4" s="9">
        <v>6</v>
      </c>
      <c r="Y4" s="10" t="s">
        <v>14</v>
      </c>
      <c r="Z4" s="35">
        <v>7</v>
      </c>
      <c r="AA4" s="29">
        <v>2</v>
      </c>
      <c r="AB4" s="10" t="s">
        <v>14</v>
      </c>
      <c r="AC4" s="211"/>
    </row>
    <row r="5" spans="1:29" ht="31.5">
      <c r="A5" s="54" t="s">
        <v>72</v>
      </c>
      <c r="B5" s="75">
        <f aca="true" t="shared" si="0" ref="B5:AA5">B7+B8+B9</f>
        <v>93</v>
      </c>
      <c r="C5" s="76">
        <f>SUM(B5:B5)</f>
        <v>93</v>
      </c>
      <c r="D5" s="75">
        <f t="shared" si="0"/>
        <v>1157</v>
      </c>
      <c r="E5" s="75">
        <f t="shared" si="0"/>
        <v>1006</v>
      </c>
      <c r="F5" s="75">
        <f t="shared" si="0"/>
        <v>1051</v>
      </c>
      <c r="G5" s="76">
        <f>SUM(D5:F5)</f>
        <v>3214</v>
      </c>
      <c r="H5" s="75">
        <f t="shared" si="0"/>
        <v>720</v>
      </c>
      <c r="I5" s="75">
        <f t="shared" si="0"/>
        <v>1415</v>
      </c>
      <c r="J5" s="75">
        <f t="shared" si="0"/>
        <v>1976</v>
      </c>
      <c r="K5" s="75">
        <f t="shared" si="0"/>
        <v>944</v>
      </c>
      <c r="L5" s="75">
        <f t="shared" si="0"/>
        <v>814</v>
      </c>
      <c r="M5" s="75">
        <f t="shared" si="0"/>
        <v>663</v>
      </c>
      <c r="N5" s="75">
        <f t="shared" si="0"/>
        <v>766</v>
      </c>
      <c r="O5" s="75">
        <f t="shared" si="0"/>
        <v>1711</v>
      </c>
      <c r="P5" s="75">
        <f t="shared" si="0"/>
        <v>904</v>
      </c>
      <c r="Q5" s="75">
        <f t="shared" si="0"/>
        <v>741</v>
      </c>
      <c r="R5" s="75">
        <f t="shared" si="0"/>
        <v>882</v>
      </c>
      <c r="S5" s="75">
        <f t="shared" si="0"/>
        <v>1286</v>
      </c>
      <c r="T5" s="75">
        <f t="shared" si="0"/>
        <v>134</v>
      </c>
      <c r="U5" s="77">
        <f>SUM(H5:T5)</f>
        <v>12956</v>
      </c>
      <c r="V5" s="75">
        <f t="shared" si="0"/>
        <v>67</v>
      </c>
      <c r="W5" s="75">
        <f t="shared" si="0"/>
        <v>190</v>
      </c>
      <c r="X5" s="75">
        <f t="shared" si="0"/>
        <v>0</v>
      </c>
      <c r="Y5" s="77">
        <f>SUM(V5:X5)</f>
        <v>257</v>
      </c>
      <c r="Z5" s="75">
        <f t="shared" si="0"/>
        <v>233</v>
      </c>
      <c r="AA5" s="75">
        <f t="shared" si="0"/>
        <v>0</v>
      </c>
      <c r="AB5" s="77">
        <f>SUM(Z5:AA5)</f>
        <v>233</v>
      </c>
      <c r="AC5" s="78">
        <f>SUM(AB5,Y5,U5,G5,C5)</f>
        <v>16753</v>
      </c>
    </row>
    <row r="6" spans="1:29" ht="14.25" thickBot="1">
      <c r="A6" s="215" t="s">
        <v>35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26"/>
      <c r="AC6" s="227"/>
    </row>
    <row r="7" spans="1:29" ht="20.25" thickBot="1">
      <c r="A7" s="12" t="s">
        <v>32</v>
      </c>
      <c r="B7" s="56">
        <v>93</v>
      </c>
      <c r="C7" s="31">
        <f>SUM(B7:B7)</f>
        <v>93</v>
      </c>
      <c r="D7" s="55">
        <v>1157</v>
      </c>
      <c r="E7" s="55">
        <v>1005</v>
      </c>
      <c r="F7" s="59">
        <v>1048</v>
      </c>
      <c r="G7" s="31">
        <f aca="true" t="shared" si="1" ref="G7:G50">SUM(D7:F7)</f>
        <v>3210</v>
      </c>
      <c r="H7" s="55">
        <v>719</v>
      </c>
      <c r="I7" s="55">
        <v>1411</v>
      </c>
      <c r="J7" s="55">
        <v>1973</v>
      </c>
      <c r="K7" s="55">
        <v>942</v>
      </c>
      <c r="L7" s="55">
        <v>806</v>
      </c>
      <c r="M7" s="55">
        <v>662</v>
      </c>
      <c r="N7" s="55">
        <v>763</v>
      </c>
      <c r="O7" s="55">
        <v>1702</v>
      </c>
      <c r="P7" s="55">
        <v>898</v>
      </c>
      <c r="Q7" s="55">
        <v>741</v>
      </c>
      <c r="R7" s="55">
        <v>880</v>
      </c>
      <c r="S7" s="55">
        <v>1285</v>
      </c>
      <c r="T7" s="55">
        <v>134</v>
      </c>
      <c r="U7" s="32">
        <f aca="true" t="shared" si="2" ref="U7:U50">SUM(H7:T7)</f>
        <v>12916</v>
      </c>
      <c r="V7" s="61">
        <v>67</v>
      </c>
      <c r="W7" s="61">
        <v>190</v>
      </c>
      <c r="X7" s="62"/>
      <c r="Y7" s="33">
        <f>SUM(V7:X7)</f>
        <v>257</v>
      </c>
      <c r="Z7" s="80">
        <v>233</v>
      </c>
      <c r="AA7" s="70"/>
      <c r="AB7" s="33">
        <f aca="true" t="shared" si="3" ref="AB7:AB50">SUM(Z7:AA7)</f>
        <v>233</v>
      </c>
      <c r="AC7" s="34">
        <f>SUM(AB7,Y7,U7,G7,C7)</f>
        <v>16709</v>
      </c>
    </row>
    <row r="8" spans="1:29" ht="20.25" thickBot="1">
      <c r="A8" s="12" t="s">
        <v>34</v>
      </c>
      <c r="B8" s="56"/>
      <c r="C8" s="31">
        <f>SUM(B8:B8)</f>
        <v>0</v>
      </c>
      <c r="D8" s="55"/>
      <c r="E8" s="55">
        <v>1</v>
      </c>
      <c r="F8" s="59">
        <v>3</v>
      </c>
      <c r="G8" s="31">
        <f t="shared" si="1"/>
        <v>4</v>
      </c>
      <c r="H8" s="55">
        <v>1</v>
      </c>
      <c r="I8" s="55">
        <v>4</v>
      </c>
      <c r="J8" s="55">
        <v>3</v>
      </c>
      <c r="K8" s="55">
        <v>2</v>
      </c>
      <c r="L8" s="55">
        <v>6</v>
      </c>
      <c r="M8" s="55">
        <v>1</v>
      </c>
      <c r="N8" s="55">
        <v>3</v>
      </c>
      <c r="O8" s="55">
        <v>7</v>
      </c>
      <c r="P8" s="55">
        <v>5</v>
      </c>
      <c r="Q8" s="55"/>
      <c r="R8" s="55">
        <v>2</v>
      </c>
      <c r="S8" s="55">
        <v>1</v>
      </c>
      <c r="T8" s="55"/>
      <c r="U8" s="32">
        <f t="shared" si="2"/>
        <v>35</v>
      </c>
      <c r="V8" s="61"/>
      <c r="W8" s="61"/>
      <c r="X8" s="62"/>
      <c r="Y8" s="33">
        <f>SUM(V8:X8)</f>
        <v>0</v>
      </c>
      <c r="Z8" s="203"/>
      <c r="AA8" s="66"/>
      <c r="AB8" s="33">
        <f t="shared" si="3"/>
        <v>0</v>
      </c>
      <c r="AC8" s="34">
        <f>SUM(AB8,Y8,U8,G8,C8)</f>
        <v>39</v>
      </c>
    </row>
    <row r="9" spans="1:29" ht="20.25" thickBot="1">
      <c r="A9" s="37" t="s">
        <v>33</v>
      </c>
      <c r="B9" s="58"/>
      <c r="C9" s="38">
        <f>SUM(B9:B9)</f>
        <v>0</v>
      </c>
      <c r="D9" s="57"/>
      <c r="E9" s="57"/>
      <c r="F9" s="60"/>
      <c r="G9" s="38">
        <f t="shared" si="1"/>
        <v>0</v>
      </c>
      <c r="H9" s="57"/>
      <c r="I9" s="57"/>
      <c r="J9" s="57"/>
      <c r="K9" s="57"/>
      <c r="L9" s="57">
        <v>2</v>
      </c>
      <c r="M9" s="57"/>
      <c r="N9" s="57"/>
      <c r="O9" s="57">
        <v>2</v>
      </c>
      <c r="P9" s="57">
        <v>1</v>
      </c>
      <c r="Q9" s="57"/>
      <c r="R9" s="57"/>
      <c r="S9" s="57"/>
      <c r="T9" s="57"/>
      <c r="U9" s="39">
        <f t="shared" si="2"/>
        <v>5</v>
      </c>
      <c r="V9" s="63"/>
      <c r="W9" s="63"/>
      <c r="X9" s="64"/>
      <c r="Y9" s="40">
        <f>SUM(V9:X9)</f>
        <v>0</v>
      </c>
      <c r="Z9" s="204"/>
      <c r="AA9" s="68"/>
      <c r="AB9" s="40">
        <f t="shared" si="3"/>
        <v>0</v>
      </c>
      <c r="AC9" s="41">
        <f>SUM(AB9,Y9,U9,G9,C9)</f>
        <v>5</v>
      </c>
    </row>
    <row r="10" spans="1:29" ht="14.25" thickBot="1">
      <c r="A10" s="212" t="s">
        <v>44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5"/>
    </row>
    <row r="11" spans="1:29" ht="20.25" thickBot="1">
      <c r="A11" s="13" t="s">
        <v>0</v>
      </c>
      <c r="B11" s="98">
        <v>5</v>
      </c>
      <c r="C11" s="42">
        <f>SUM(B11:B11)</f>
        <v>5</v>
      </c>
      <c r="D11" s="97">
        <v>44</v>
      </c>
      <c r="E11" s="97">
        <v>41</v>
      </c>
      <c r="F11" s="99">
        <v>41</v>
      </c>
      <c r="G11" s="42">
        <f t="shared" si="1"/>
        <v>126</v>
      </c>
      <c r="H11" s="97">
        <v>31</v>
      </c>
      <c r="I11" s="97">
        <v>53</v>
      </c>
      <c r="J11" s="97">
        <v>71</v>
      </c>
      <c r="K11" s="97">
        <v>35</v>
      </c>
      <c r="L11" s="97">
        <v>34</v>
      </c>
      <c r="M11" s="97">
        <v>25</v>
      </c>
      <c r="N11" s="97">
        <v>32</v>
      </c>
      <c r="O11" s="97">
        <v>65</v>
      </c>
      <c r="P11" s="97">
        <v>37</v>
      </c>
      <c r="Q11" s="97">
        <v>29</v>
      </c>
      <c r="R11" s="97">
        <v>34</v>
      </c>
      <c r="S11" s="97">
        <v>48</v>
      </c>
      <c r="T11" s="97">
        <v>9</v>
      </c>
      <c r="U11" s="43">
        <f t="shared" si="2"/>
        <v>503</v>
      </c>
      <c r="V11" s="100">
        <v>6</v>
      </c>
      <c r="W11" s="100">
        <v>18</v>
      </c>
      <c r="X11" s="53"/>
      <c r="Y11" s="44">
        <f>SUM(V11:X11)</f>
        <v>24</v>
      </c>
      <c r="Z11" s="203">
        <v>21</v>
      </c>
      <c r="AA11" s="51"/>
      <c r="AB11" s="44">
        <f t="shared" si="3"/>
        <v>21</v>
      </c>
      <c r="AC11" s="45">
        <f>SUM(AB11,Y11,U11,G11,C11)</f>
        <v>679</v>
      </c>
    </row>
    <row r="12" spans="1:29" ht="20.25" thickBot="1">
      <c r="A12" s="14" t="s">
        <v>69</v>
      </c>
      <c r="B12" s="56">
        <v>97</v>
      </c>
      <c r="C12" s="31">
        <f>SUM(B12:B12)</f>
        <v>97</v>
      </c>
      <c r="D12" s="55">
        <v>1158</v>
      </c>
      <c r="E12" s="55">
        <v>1013</v>
      </c>
      <c r="F12" s="59">
        <v>1063</v>
      </c>
      <c r="G12" s="31">
        <f t="shared" si="1"/>
        <v>3234</v>
      </c>
      <c r="H12" s="55">
        <v>723</v>
      </c>
      <c r="I12" s="55">
        <v>1411</v>
      </c>
      <c r="J12" s="55">
        <v>1977</v>
      </c>
      <c r="K12" s="55">
        <v>949</v>
      </c>
      <c r="L12" s="55">
        <v>822</v>
      </c>
      <c r="M12" s="55">
        <v>666</v>
      </c>
      <c r="N12" s="55">
        <v>766</v>
      </c>
      <c r="O12" s="55">
        <v>1698</v>
      </c>
      <c r="P12" s="55">
        <v>903</v>
      </c>
      <c r="Q12" s="55">
        <v>743</v>
      </c>
      <c r="R12" s="55">
        <v>878</v>
      </c>
      <c r="S12" s="55">
        <v>1290</v>
      </c>
      <c r="T12" s="55">
        <v>130</v>
      </c>
      <c r="U12" s="32">
        <f t="shared" si="2"/>
        <v>12956</v>
      </c>
      <c r="V12" s="61">
        <v>68</v>
      </c>
      <c r="W12" s="61">
        <v>192</v>
      </c>
      <c r="X12" s="11"/>
      <c r="Y12" s="33">
        <f>SUM(V12:X12)</f>
        <v>260</v>
      </c>
      <c r="Z12" s="203">
        <v>279</v>
      </c>
      <c r="AA12" s="51"/>
      <c r="AB12" s="33">
        <f t="shared" si="3"/>
        <v>279</v>
      </c>
      <c r="AC12" s="34">
        <f>SUM(AB12,Y12,U12,G12,C12)</f>
        <v>16826</v>
      </c>
    </row>
    <row r="13" spans="1:29" ht="20.25" thickBot="1">
      <c r="A13" s="14" t="s">
        <v>23</v>
      </c>
      <c r="B13" s="56"/>
      <c r="C13" s="31">
        <f>SUM(B13:B13)</f>
        <v>0</v>
      </c>
      <c r="D13" s="55">
        <v>5</v>
      </c>
      <c r="E13" s="55">
        <v>5</v>
      </c>
      <c r="F13" s="59">
        <v>15</v>
      </c>
      <c r="G13" s="31">
        <f t="shared" si="1"/>
        <v>25</v>
      </c>
      <c r="H13" s="55">
        <v>15</v>
      </c>
      <c r="I13" s="55">
        <v>11</v>
      </c>
      <c r="J13" s="55">
        <v>14</v>
      </c>
      <c r="K13" s="55">
        <v>15</v>
      </c>
      <c r="L13" s="55">
        <v>16</v>
      </c>
      <c r="M13" s="55">
        <v>4</v>
      </c>
      <c r="N13" s="55">
        <v>12</v>
      </c>
      <c r="O13" s="55">
        <v>22</v>
      </c>
      <c r="P13" s="55">
        <v>9</v>
      </c>
      <c r="Q13" s="55">
        <v>10</v>
      </c>
      <c r="R13" s="55">
        <v>19</v>
      </c>
      <c r="S13" s="55">
        <v>7</v>
      </c>
      <c r="T13" s="55">
        <v>5</v>
      </c>
      <c r="U13" s="32">
        <f t="shared" si="2"/>
        <v>159</v>
      </c>
      <c r="V13" s="61">
        <v>2</v>
      </c>
      <c r="W13" s="61">
        <v>2</v>
      </c>
      <c r="X13" s="11"/>
      <c r="Y13" s="33">
        <f>SUM(V13:X13)</f>
        <v>4</v>
      </c>
      <c r="Z13" s="203">
        <v>36</v>
      </c>
      <c r="AA13" s="51"/>
      <c r="AB13" s="33">
        <f t="shared" si="3"/>
        <v>36</v>
      </c>
      <c r="AC13" s="34">
        <f>SUM(AB13,Y13,U13,G13,C13)</f>
        <v>224</v>
      </c>
    </row>
    <row r="14" spans="1:29" ht="16.5" thickBot="1">
      <c r="A14" s="71" t="s">
        <v>24</v>
      </c>
      <c r="B14" s="30">
        <f aca="true" t="shared" si="4" ref="B14:AC14">SUM(B15:B27)</f>
        <v>4</v>
      </c>
      <c r="C14" s="30">
        <f t="shared" si="4"/>
        <v>4</v>
      </c>
      <c r="D14" s="30">
        <f t="shared" si="4"/>
        <v>6</v>
      </c>
      <c r="E14" s="30">
        <f t="shared" si="4"/>
        <v>13</v>
      </c>
      <c r="F14" s="30">
        <f t="shared" si="4"/>
        <v>30</v>
      </c>
      <c r="G14" s="30">
        <f t="shared" si="4"/>
        <v>49</v>
      </c>
      <c r="H14" s="30">
        <f t="shared" si="4"/>
        <v>19</v>
      </c>
      <c r="I14" s="30">
        <f t="shared" si="4"/>
        <v>11</v>
      </c>
      <c r="J14" s="30">
        <f t="shared" si="4"/>
        <v>18</v>
      </c>
      <c r="K14" s="30">
        <f t="shared" si="4"/>
        <v>22</v>
      </c>
      <c r="L14" s="30">
        <f t="shared" si="4"/>
        <v>31</v>
      </c>
      <c r="M14" s="30">
        <f t="shared" si="4"/>
        <v>7</v>
      </c>
      <c r="N14" s="30">
        <f t="shared" si="4"/>
        <v>15</v>
      </c>
      <c r="O14" s="30">
        <f t="shared" si="4"/>
        <v>18</v>
      </c>
      <c r="P14" s="30">
        <f t="shared" si="4"/>
        <v>14</v>
      </c>
      <c r="Q14" s="30">
        <f t="shared" si="4"/>
        <v>12</v>
      </c>
      <c r="R14" s="30">
        <f t="shared" si="4"/>
        <v>17</v>
      </c>
      <c r="S14" s="30">
        <f t="shared" si="4"/>
        <v>11</v>
      </c>
      <c r="T14" s="30">
        <f t="shared" si="4"/>
        <v>1</v>
      </c>
      <c r="U14" s="30">
        <f t="shared" si="4"/>
        <v>196</v>
      </c>
      <c r="V14" s="30">
        <f t="shared" si="4"/>
        <v>3</v>
      </c>
      <c r="W14" s="30">
        <f t="shared" si="4"/>
        <v>4</v>
      </c>
      <c r="X14" s="30">
        <f t="shared" si="4"/>
        <v>0</v>
      </c>
      <c r="Y14" s="30">
        <f t="shared" si="4"/>
        <v>7</v>
      </c>
      <c r="Z14" s="30">
        <f t="shared" si="4"/>
        <v>82</v>
      </c>
      <c r="AA14" s="30">
        <f t="shared" si="4"/>
        <v>0</v>
      </c>
      <c r="AB14" s="30">
        <f t="shared" si="4"/>
        <v>82</v>
      </c>
      <c r="AC14" s="116">
        <f t="shared" si="4"/>
        <v>338</v>
      </c>
    </row>
    <row r="15" spans="1:29" ht="20.25" thickBot="1">
      <c r="A15" s="15" t="s">
        <v>36</v>
      </c>
      <c r="B15" s="56">
        <v>2</v>
      </c>
      <c r="C15" s="31">
        <f aca="true" t="shared" si="5" ref="C15:C27">SUM(B15:B15)</f>
        <v>2</v>
      </c>
      <c r="D15" s="55">
        <v>4</v>
      </c>
      <c r="E15" s="55">
        <v>5</v>
      </c>
      <c r="F15" s="59">
        <v>23</v>
      </c>
      <c r="G15" s="31">
        <f t="shared" si="1"/>
        <v>32</v>
      </c>
      <c r="H15" s="55">
        <v>11</v>
      </c>
      <c r="I15" s="55">
        <v>4</v>
      </c>
      <c r="J15" s="55">
        <v>7</v>
      </c>
      <c r="K15" s="55">
        <v>10</v>
      </c>
      <c r="L15" s="55">
        <v>10</v>
      </c>
      <c r="M15" s="55">
        <v>3</v>
      </c>
      <c r="N15" s="55">
        <v>4</v>
      </c>
      <c r="O15" s="55">
        <v>12</v>
      </c>
      <c r="P15" s="55">
        <v>5</v>
      </c>
      <c r="Q15" s="55">
        <v>10</v>
      </c>
      <c r="R15" s="55">
        <v>6</v>
      </c>
      <c r="S15" s="55">
        <v>6</v>
      </c>
      <c r="T15" s="55">
        <v>1</v>
      </c>
      <c r="U15" s="32">
        <f t="shared" si="2"/>
        <v>89</v>
      </c>
      <c r="V15" s="61"/>
      <c r="W15" s="61">
        <v>1</v>
      </c>
      <c r="X15" s="11"/>
      <c r="Y15" s="33">
        <f aca="true" t="shared" si="6" ref="Y15:Y27">SUM(V15:X15)</f>
        <v>1</v>
      </c>
      <c r="Z15" s="203"/>
      <c r="AA15" s="51"/>
      <c r="AB15" s="33">
        <f t="shared" si="3"/>
        <v>0</v>
      </c>
      <c r="AC15" s="34">
        <f aca="true" t="shared" si="7" ref="AC15:AC27">SUM(AB15,Y15,U15,G15,C15)</f>
        <v>124</v>
      </c>
    </row>
    <row r="16" spans="1:29" ht="20.25" thickBot="1">
      <c r="A16" s="15" t="s">
        <v>40</v>
      </c>
      <c r="B16" s="56"/>
      <c r="C16" s="31">
        <f t="shared" si="5"/>
        <v>0</v>
      </c>
      <c r="D16" s="55"/>
      <c r="E16" s="55"/>
      <c r="F16" s="59"/>
      <c r="G16" s="31">
        <f t="shared" si="1"/>
        <v>0</v>
      </c>
      <c r="H16" s="55"/>
      <c r="I16" s="55"/>
      <c r="J16" s="55"/>
      <c r="K16" s="55"/>
      <c r="L16" s="55">
        <v>3</v>
      </c>
      <c r="M16" s="55">
        <v>1</v>
      </c>
      <c r="N16" s="55"/>
      <c r="O16" s="55"/>
      <c r="P16" s="55">
        <v>1</v>
      </c>
      <c r="Q16" s="55"/>
      <c r="R16" s="55">
        <v>1</v>
      </c>
      <c r="S16" s="55"/>
      <c r="T16" s="55"/>
      <c r="U16" s="32">
        <f t="shared" si="2"/>
        <v>6</v>
      </c>
      <c r="V16" s="61">
        <v>1</v>
      </c>
      <c r="W16" s="61">
        <v>2</v>
      </c>
      <c r="X16" s="11"/>
      <c r="Y16" s="33">
        <f t="shared" si="6"/>
        <v>3</v>
      </c>
      <c r="Z16" s="203"/>
      <c r="AA16" s="51"/>
      <c r="AB16" s="33">
        <f t="shared" si="3"/>
        <v>0</v>
      </c>
      <c r="AC16" s="34">
        <f t="shared" si="7"/>
        <v>9</v>
      </c>
    </row>
    <row r="17" spans="1:29" ht="20.25" thickBot="1">
      <c r="A17" s="15" t="s">
        <v>37</v>
      </c>
      <c r="B17" s="56">
        <v>1</v>
      </c>
      <c r="C17" s="31">
        <f t="shared" si="5"/>
        <v>1</v>
      </c>
      <c r="D17" s="55">
        <v>2</v>
      </c>
      <c r="E17" s="55">
        <v>7</v>
      </c>
      <c r="F17" s="59">
        <v>3</v>
      </c>
      <c r="G17" s="31">
        <f t="shared" si="1"/>
        <v>12</v>
      </c>
      <c r="H17" s="55">
        <v>6</v>
      </c>
      <c r="I17" s="55">
        <v>3</v>
      </c>
      <c r="J17" s="55">
        <v>9</v>
      </c>
      <c r="K17" s="55">
        <v>9</v>
      </c>
      <c r="L17" s="55">
        <v>11</v>
      </c>
      <c r="M17" s="55">
        <v>3</v>
      </c>
      <c r="N17" s="55">
        <v>4</v>
      </c>
      <c r="O17" s="55"/>
      <c r="P17" s="55">
        <v>6</v>
      </c>
      <c r="Q17" s="55"/>
      <c r="R17" s="55">
        <v>3</v>
      </c>
      <c r="S17" s="55">
        <v>5</v>
      </c>
      <c r="T17" s="55"/>
      <c r="U17" s="32">
        <f t="shared" si="2"/>
        <v>59</v>
      </c>
      <c r="V17" s="61">
        <v>1</v>
      </c>
      <c r="W17" s="61">
        <v>1</v>
      </c>
      <c r="X17" s="11"/>
      <c r="Y17" s="33">
        <f t="shared" si="6"/>
        <v>2</v>
      </c>
      <c r="Z17" s="203">
        <v>1</v>
      </c>
      <c r="AA17" s="51"/>
      <c r="AB17" s="33">
        <f t="shared" si="3"/>
        <v>1</v>
      </c>
      <c r="AC17" s="34">
        <f t="shared" si="7"/>
        <v>75</v>
      </c>
    </row>
    <row r="18" spans="1:29" ht="20.25" thickBot="1">
      <c r="A18" s="16" t="s">
        <v>8</v>
      </c>
      <c r="B18" s="56"/>
      <c r="C18" s="31">
        <f t="shared" si="5"/>
        <v>0</v>
      </c>
      <c r="D18" s="55"/>
      <c r="E18" s="55">
        <v>1</v>
      </c>
      <c r="F18" s="59"/>
      <c r="G18" s="31">
        <f t="shared" si="1"/>
        <v>1</v>
      </c>
      <c r="H18" s="55"/>
      <c r="I18" s="55"/>
      <c r="J18" s="55"/>
      <c r="K18" s="55">
        <v>1</v>
      </c>
      <c r="L18" s="55">
        <v>1</v>
      </c>
      <c r="M18" s="55"/>
      <c r="N18" s="55"/>
      <c r="O18" s="55"/>
      <c r="P18" s="55"/>
      <c r="Q18" s="55"/>
      <c r="R18" s="55"/>
      <c r="S18" s="55"/>
      <c r="T18" s="55"/>
      <c r="U18" s="32">
        <f t="shared" si="2"/>
        <v>2</v>
      </c>
      <c r="V18" s="61"/>
      <c r="W18" s="61"/>
      <c r="X18" s="11"/>
      <c r="Y18" s="33">
        <f t="shared" si="6"/>
        <v>0</v>
      </c>
      <c r="Z18" s="203">
        <v>6</v>
      </c>
      <c r="AA18" s="51"/>
      <c r="AB18" s="33">
        <f t="shared" si="3"/>
        <v>6</v>
      </c>
      <c r="AC18" s="34">
        <f t="shared" si="7"/>
        <v>9</v>
      </c>
    </row>
    <row r="19" spans="1:29" ht="19.5" customHeight="1" thickBot="1">
      <c r="A19" s="16" t="s">
        <v>38</v>
      </c>
      <c r="B19" s="56">
        <v>1</v>
      </c>
      <c r="C19" s="31">
        <f t="shared" si="5"/>
        <v>1</v>
      </c>
      <c r="D19" s="55"/>
      <c r="E19" s="55"/>
      <c r="F19" s="59">
        <v>1</v>
      </c>
      <c r="G19" s="31">
        <f t="shared" si="1"/>
        <v>1</v>
      </c>
      <c r="H19" s="55"/>
      <c r="I19" s="55">
        <v>3</v>
      </c>
      <c r="J19" s="55">
        <v>1</v>
      </c>
      <c r="K19" s="55">
        <v>1</v>
      </c>
      <c r="L19" s="55">
        <v>1</v>
      </c>
      <c r="M19" s="55"/>
      <c r="N19" s="55">
        <v>2</v>
      </c>
      <c r="O19" s="55"/>
      <c r="P19" s="55"/>
      <c r="Q19" s="55">
        <v>1</v>
      </c>
      <c r="R19" s="55"/>
      <c r="S19" s="55"/>
      <c r="T19" s="55"/>
      <c r="U19" s="32">
        <f t="shared" si="2"/>
        <v>9</v>
      </c>
      <c r="V19" s="61"/>
      <c r="W19" s="61"/>
      <c r="X19" s="11"/>
      <c r="Y19" s="33">
        <f t="shared" si="6"/>
        <v>0</v>
      </c>
      <c r="Z19" s="203"/>
      <c r="AA19" s="51"/>
      <c r="AB19" s="33">
        <f t="shared" si="3"/>
        <v>0</v>
      </c>
      <c r="AC19" s="34">
        <f t="shared" si="7"/>
        <v>11</v>
      </c>
    </row>
    <row r="20" spans="1:29" ht="20.25" thickBot="1">
      <c r="A20" s="23" t="s">
        <v>39</v>
      </c>
      <c r="B20" s="56"/>
      <c r="C20" s="31">
        <f t="shared" si="5"/>
        <v>0</v>
      </c>
      <c r="D20" s="55"/>
      <c r="E20" s="55"/>
      <c r="F20" s="59"/>
      <c r="G20" s="31">
        <f t="shared" si="1"/>
        <v>0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32">
        <f t="shared" si="2"/>
        <v>0</v>
      </c>
      <c r="V20" s="61"/>
      <c r="W20" s="61"/>
      <c r="X20" s="11"/>
      <c r="Y20" s="33">
        <f t="shared" si="6"/>
        <v>0</v>
      </c>
      <c r="Z20" s="203"/>
      <c r="AA20" s="51"/>
      <c r="AB20" s="33">
        <f t="shared" si="3"/>
        <v>0</v>
      </c>
      <c r="AC20" s="34">
        <f t="shared" si="7"/>
        <v>0</v>
      </c>
    </row>
    <row r="21" spans="1:29" ht="20.25" thickBot="1">
      <c r="A21" s="16" t="s">
        <v>1</v>
      </c>
      <c r="B21" s="56"/>
      <c r="C21" s="31">
        <f t="shared" si="5"/>
        <v>0</v>
      </c>
      <c r="D21" s="55"/>
      <c r="E21" s="55"/>
      <c r="F21" s="59"/>
      <c r="G21" s="31">
        <f t="shared" si="1"/>
        <v>0</v>
      </c>
      <c r="H21" s="55"/>
      <c r="I21" s="55"/>
      <c r="J21" s="55"/>
      <c r="K21" s="55"/>
      <c r="L21" s="55"/>
      <c r="M21" s="55"/>
      <c r="N21" s="55">
        <v>4</v>
      </c>
      <c r="O21" s="55"/>
      <c r="P21" s="55"/>
      <c r="Q21" s="55"/>
      <c r="R21" s="55"/>
      <c r="S21" s="55"/>
      <c r="T21" s="55"/>
      <c r="U21" s="32">
        <f t="shared" si="2"/>
        <v>4</v>
      </c>
      <c r="V21" s="61"/>
      <c r="W21" s="61"/>
      <c r="X21" s="11"/>
      <c r="Y21" s="33">
        <f t="shared" si="6"/>
        <v>0</v>
      </c>
      <c r="Z21" s="203">
        <v>69</v>
      </c>
      <c r="AA21" s="51"/>
      <c r="AB21" s="33">
        <f t="shared" si="3"/>
        <v>69</v>
      </c>
      <c r="AC21" s="34">
        <f t="shared" si="7"/>
        <v>73</v>
      </c>
    </row>
    <row r="22" spans="1:29" ht="20.25" thickBot="1">
      <c r="A22" s="16" t="s">
        <v>2</v>
      </c>
      <c r="B22" s="56"/>
      <c r="C22" s="31">
        <f t="shared" si="5"/>
        <v>0</v>
      </c>
      <c r="D22" s="55"/>
      <c r="E22" s="55"/>
      <c r="F22" s="59"/>
      <c r="G22" s="31">
        <f t="shared" si="1"/>
        <v>0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32">
        <f t="shared" si="2"/>
        <v>0</v>
      </c>
      <c r="V22" s="61"/>
      <c r="W22" s="61"/>
      <c r="X22" s="11"/>
      <c r="Y22" s="33">
        <f t="shared" si="6"/>
        <v>0</v>
      </c>
      <c r="Z22" s="203"/>
      <c r="AA22" s="51"/>
      <c r="AB22" s="33">
        <f t="shared" si="3"/>
        <v>0</v>
      </c>
      <c r="AC22" s="34">
        <f t="shared" si="7"/>
        <v>0</v>
      </c>
    </row>
    <row r="23" spans="1:29" ht="20.25" thickBot="1">
      <c r="A23" s="16" t="s">
        <v>3</v>
      </c>
      <c r="B23" s="56"/>
      <c r="C23" s="31">
        <f t="shared" si="5"/>
        <v>0</v>
      </c>
      <c r="D23" s="55"/>
      <c r="E23" s="55"/>
      <c r="F23" s="59"/>
      <c r="G23" s="31">
        <f t="shared" si="1"/>
        <v>0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32">
        <f t="shared" si="2"/>
        <v>0</v>
      </c>
      <c r="V23" s="61"/>
      <c r="W23" s="61"/>
      <c r="X23" s="11"/>
      <c r="Y23" s="33">
        <f t="shared" si="6"/>
        <v>0</v>
      </c>
      <c r="Z23" s="203"/>
      <c r="AA23" s="51"/>
      <c r="AB23" s="33">
        <f t="shared" si="3"/>
        <v>0</v>
      </c>
      <c r="AC23" s="34">
        <f t="shared" si="7"/>
        <v>0</v>
      </c>
    </row>
    <row r="24" spans="1:29" ht="20.25" thickBot="1">
      <c r="A24" s="16" t="s">
        <v>4</v>
      </c>
      <c r="B24" s="56"/>
      <c r="C24" s="31">
        <f t="shared" si="5"/>
        <v>0</v>
      </c>
      <c r="D24" s="55"/>
      <c r="E24" s="55"/>
      <c r="F24" s="59"/>
      <c r="G24" s="31">
        <f t="shared" si="1"/>
        <v>0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32">
        <f t="shared" si="2"/>
        <v>0</v>
      </c>
      <c r="V24" s="61"/>
      <c r="W24" s="61"/>
      <c r="X24" s="11"/>
      <c r="Y24" s="33">
        <f t="shared" si="6"/>
        <v>0</v>
      </c>
      <c r="Z24" s="203"/>
      <c r="AA24" s="51"/>
      <c r="AB24" s="33">
        <f t="shared" si="3"/>
        <v>0</v>
      </c>
      <c r="AC24" s="34">
        <f t="shared" si="7"/>
        <v>0</v>
      </c>
    </row>
    <row r="25" spans="1:29" ht="20.25" thickBot="1">
      <c r="A25" s="16" t="s">
        <v>11</v>
      </c>
      <c r="B25" s="56"/>
      <c r="C25" s="31">
        <f t="shared" si="5"/>
        <v>0</v>
      </c>
      <c r="D25" s="55"/>
      <c r="E25" s="55"/>
      <c r="F25" s="59"/>
      <c r="G25" s="31">
        <f t="shared" si="1"/>
        <v>0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32">
        <f t="shared" si="2"/>
        <v>0</v>
      </c>
      <c r="V25" s="61"/>
      <c r="W25" s="61"/>
      <c r="X25" s="11"/>
      <c r="Y25" s="33">
        <f t="shared" si="6"/>
        <v>0</v>
      </c>
      <c r="Z25" s="203"/>
      <c r="AA25" s="51"/>
      <c r="AB25" s="33">
        <f t="shared" si="3"/>
        <v>0</v>
      </c>
      <c r="AC25" s="34">
        <f t="shared" si="7"/>
        <v>0</v>
      </c>
    </row>
    <row r="26" spans="1:29" ht="20.25" thickBot="1">
      <c r="A26" s="16" t="s">
        <v>25</v>
      </c>
      <c r="B26" s="56"/>
      <c r="C26" s="31">
        <f t="shared" si="5"/>
        <v>0</v>
      </c>
      <c r="D26" s="55"/>
      <c r="E26" s="55"/>
      <c r="F26" s="59"/>
      <c r="G26" s="31">
        <f t="shared" si="1"/>
        <v>0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32">
        <f t="shared" si="2"/>
        <v>0</v>
      </c>
      <c r="V26" s="61">
        <v>1</v>
      </c>
      <c r="W26" s="61"/>
      <c r="X26" s="11"/>
      <c r="Y26" s="33">
        <f t="shared" si="6"/>
        <v>1</v>
      </c>
      <c r="Z26" s="203">
        <v>6</v>
      </c>
      <c r="AA26" s="51"/>
      <c r="AB26" s="33">
        <f t="shared" si="3"/>
        <v>6</v>
      </c>
      <c r="AC26" s="34">
        <f t="shared" si="7"/>
        <v>7</v>
      </c>
    </row>
    <row r="27" spans="1:29" ht="20.25" thickBot="1">
      <c r="A27" s="16" t="s">
        <v>5</v>
      </c>
      <c r="B27" s="56"/>
      <c r="C27" s="31">
        <f t="shared" si="5"/>
        <v>0</v>
      </c>
      <c r="D27" s="55"/>
      <c r="E27" s="55"/>
      <c r="F27" s="59">
        <v>3</v>
      </c>
      <c r="G27" s="31">
        <f t="shared" si="1"/>
        <v>3</v>
      </c>
      <c r="H27" s="55">
        <v>2</v>
      </c>
      <c r="I27" s="55">
        <v>1</v>
      </c>
      <c r="J27" s="55">
        <v>1</v>
      </c>
      <c r="K27" s="55">
        <v>1</v>
      </c>
      <c r="L27" s="55">
        <v>5</v>
      </c>
      <c r="M27" s="55"/>
      <c r="N27" s="55">
        <v>1</v>
      </c>
      <c r="O27" s="55">
        <v>6</v>
      </c>
      <c r="P27" s="55">
        <v>2</v>
      </c>
      <c r="Q27" s="55">
        <v>1</v>
      </c>
      <c r="R27" s="55">
        <v>7</v>
      </c>
      <c r="S27" s="55"/>
      <c r="T27" s="55"/>
      <c r="U27" s="32">
        <f t="shared" si="2"/>
        <v>27</v>
      </c>
      <c r="V27" s="61"/>
      <c r="W27" s="61"/>
      <c r="X27" s="11"/>
      <c r="Y27" s="33">
        <f t="shared" si="6"/>
        <v>0</v>
      </c>
      <c r="Z27" s="203"/>
      <c r="AA27" s="51"/>
      <c r="AB27" s="33">
        <f t="shared" si="3"/>
        <v>0</v>
      </c>
      <c r="AC27" s="34">
        <f t="shared" si="7"/>
        <v>30</v>
      </c>
    </row>
    <row r="28" spans="1:29" ht="16.5" thickBot="1">
      <c r="A28" s="71" t="s">
        <v>70</v>
      </c>
      <c r="B28" s="30">
        <f aca="true" t="shared" si="8" ref="B28:AC28">B12+B13-B14</f>
        <v>93</v>
      </c>
      <c r="C28" s="72">
        <f t="shared" si="8"/>
        <v>93</v>
      </c>
      <c r="D28" s="30">
        <f t="shared" si="8"/>
        <v>1157</v>
      </c>
      <c r="E28" s="30">
        <f t="shared" si="8"/>
        <v>1005</v>
      </c>
      <c r="F28" s="30">
        <f t="shared" si="8"/>
        <v>1048</v>
      </c>
      <c r="G28" s="72">
        <f t="shared" si="8"/>
        <v>3210</v>
      </c>
      <c r="H28" s="30">
        <f t="shared" si="8"/>
        <v>719</v>
      </c>
      <c r="I28" s="30">
        <f t="shared" si="8"/>
        <v>1411</v>
      </c>
      <c r="J28" s="30">
        <f t="shared" si="8"/>
        <v>1973</v>
      </c>
      <c r="K28" s="30">
        <f t="shared" si="8"/>
        <v>942</v>
      </c>
      <c r="L28" s="30">
        <f t="shared" si="8"/>
        <v>807</v>
      </c>
      <c r="M28" s="30">
        <f t="shared" si="8"/>
        <v>663</v>
      </c>
      <c r="N28" s="30">
        <f t="shared" si="8"/>
        <v>763</v>
      </c>
      <c r="O28" s="30">
        <f t="shared" si="8"/>
        <v>1702</v>
      </c>
      <c r="P28" s="30">
        <f t="shared" si="8"/>
        <v>898</v>
      </c>
      <c r="Q28" s="30">
        <f t="shared" si="8"/>
        <v>741</v>
      </c>
      <c r="R28" s="30">
        <f t="shared" si="8"/>
        <v>880</v>
      </c>
      <c r="S28" s="30">
        <f t="shared" si="8"/>
        <v>1286</v>
      </c>
      <c r="T28" s="30">
        <f t="shared" si="8"/>
        <v>134</v>
      </c>
      <c r="U28" s="72">
        <f t="shared" si="8"/>
        <v>12919</v>
      </c>
      <c r="V28" s="30">
        <f t="shared" si="8"/>
        <v>67</v>
      </c>
      <c r="W28" s="30">
        <f t="shared" si="8"/>
        <v>190</v>
      </c>
      <c r="X28" s="30">
        <f t="shared" si="8"/>
        <v>0</v>
      </c>
      <c r="Y28" s="72">
        <f t="shared" si="8"/>
        <v>257</v>
      </c>
      <c r="Z28" s="30">
        <f t="shared" si="8"/>
        <v>233</v>
      </c>
      <c r="AA28" s="30">
        <f t="shared" si="8"/>
        <v>0</v>
      </c>
      <c r="AB28" s="73">
        <f t="shared" si="8"/>
        <v>233</v>
      </c>
      <c r="AC28" s="74">
        <f t="shared" si="8"/>
        <v>16712</v>
      </c>
    </row>
    <row r="29" spans="1:29" ht="20.25" thickBot="1">
      <c r="A29" s="17" t="s">
        <v>31</v>
      </c>
      <c r="B29" s="56">
        <v>93</v>
      </c>
      <c r="C29" s="31">
        <f aca="true" t="shared" si="9" ref="C29:C50">SUM(B29:B29)</f>
        <v>93</v>
      </c>
      <c r="D29" s="55">
        <v>1029</v>
      </c>
      <c r="E29" s="55">
        <v>890</v>
      </c>
      <c r="F29" s="59">
        <v>916</v>
      </c>
      <c r="G29" s="31">
        <f t="shared" si="1"/>
        <v>2835</v>
      </c>
      <c r="H29" s="55">
        <v>605</v>
      </c>
      <c r="I29" s="55">
        <v>1231</v>
      </c>
      <c r="J29" s="55">
        <v>1692</v>
      </c>
      <c r="K29" s="55">
        <v>809</v>
      </c>
      <c r="L29" s="55">
        <v>679</v>
      </c>
      <c r="M29" s="55">
        <v>554</v>
      </c>
      <c r="N29" s="55">
        <v>674</v>
      </c>
      <c r="O29" s="55">
        <v>1448</v>
      </c>
      <c r="P29" s="55">
        <v>803</v>
      </c>
      <c r="Q29" s="55">
        <v>636</v>
      </c>
      <c r="R29" s="55">
        <v>734</v>
      </c>
      <c r="S29" s="55">
        <v>1089</v>
      </c>
      <c r="T29" s="55">
        <v>105</v>
      </c>
      <c r="U29" s="32">
        <f t="shared" si="2"/>
        <v>11059</v>
      </c>
      <c r="V29" s="61">
        <v>67</v>
      </c>
      <c r="W29" s="61">
        <v>178</v>
      </c>
      <c r="X29" s="11"/>
      <c r="Y29" s="33">
        <f aca="true" t="shared" si="10" ref="Y29:Y50">SUM(V29:X29)</f>
        <v>245</v>
      </c>
      <c r="Z29" s="203">
        <v>233</v>
      </c>
      <c r="AA29" s="51"/>
      <c r="AB29" s="33">
        <f t="shared" si="3"/>
        <v>233</v>
      </c>
      <c r="AC29" s="34">
        <f aca="true" t="shared" si="11" ref="AC29:AC46">SUM(AB29,Y29,U29,G29,C29)</f>
        <v>14465</v>
      </c>
    </row>
    <row r="30" spans="1:29" ht="32.25" thickBot="1">
      <c r="A30" s="135" t="s">
        <v>71</v>
      </c>
      <c r="B30" s="141">
        <f aca="true" t="shared" si="12" ref="B30:AA30">B31+B32+B33</f>
        <v>59</v>
      </c>
      <c r="C30" s="137">
        <f t="shared" si="9"/>
        <v>59</v>
      </c>
      <c r="D30" s="141">
        <f t="shared" si="12"/>
        <v>1016</v>
      </c>
      <c r="E30" s="141">
        <f t="shared" si="12"/>
        <v>872</v>
      </c>
      <c r="F30" s="141">
        <f t="shared" si="12"/>
        <v>949</v>
      </c>
      <c r="G30" s="137">
        <f t="shared" si="1"/>
        <v>2837</v>
      </c>
      <c r="H30" s="141">
        <f t="shared" si="12"/>
        <v>665</v>
      </c>
      <c r="I30" s="141">
        <f t="shared" si="12"/>
        <v>1257</v>
      </c>
      <c r="J30" s="141">
        <f t="shared" si="12"/>
        <v>1799</v>
      </c>
      <c r="K30" s="141">
        <f t="shared" si="12"/>
        <v>833</v>
      </c>
      <c r="L30" s="141">
        <f t="shared" si="12"/>
        <v>746</v>
      </c>
      <c r="M30" s="141">
        <f t="shared" si="12"/>
        <v>592</v>
      </c>
      <c r="N30" s="141">
        <f t="shared" si="12"/>
        <v>694</v>
      </c>
      <c r="O30" s="141">
        <f t="shared" si="12"/>
        <v>1526</v>
      </c>
      <c r="P30" s="141">
        <f t="shared" si="12"/>
        <v>697</v>
      </c>
      <c r="Q30" s="141">
        <f t="shared" si="12"/>
        <v>659</v>
      </c>
      <c r="R30" s="141">
        <f t="shared" si="12"/>
        <v>880</v>
      </c>
      <c r="S30" s="141">
        <f t="shared" si="12"/>
        <v>1145</v>
      </c>
      <c r="T30" s="141">
        <f t="shared" si="12"/>
        <v>125</v>
      </c>
      <c r="U30" s="137">
        <f t="shared" si="2"/>
        <v>11618</v>
      </c>
      <c r="V30" s="141">
        <f t="shared" si="12"/>
        <v>30</v>
      </c>
      <c r="W30" s="141">
        <f t="shared" si="12"/>
        <v>171</v>
      </c>
      <c r="X30" s="141">
        <f t="shared" si="12"/>
        <v>0</v>
      </c>
      <c r="Y30" s="137">
        <f t="shared" si="10"/>
        <v>201</v>
      </c>
      <c r="Z30" s="141">
        <f t="shared" si="12"/>
        <v>186</v>
      </c>
      <c r="AA30" s="141">
        <f t="shared" si="12"/>
        <v>0</v>
      </c>
      <c r="AB30" s="137">
        <f t="shared" si="3"/>
        <v>186</v>
      </c>
      <c r="AC30" s="138">
        <f t="shared" si="11"/>
        <v>14901</v>
      </c>
    </row>
    <row r="31" spans="1:29" ht="33.75" thickBot="1">
      <c r="A31" s="17" t="s">
        <v>63</v>
      </c>
      <c r="B31" s="56">
        <v>59</v>
      </c>
      <c r="C31" s="31">
        <f t="shared" si="9"/>
        <v>59</v>
      </c>
      <c r="D31" s="55">
        <v>1015</v>
      </c>
      <c r="E31" s="55">
        <v>866</v>
      </c>
      <c r="F31" s="59">
        <v>944</v>
      </c>
      <c r="G31" s="31">
        <f t="shared" si="1"/>
        <v>2825</v>
      </c>
      <c r="H31" s="55">
        <v>620</v>
      </c>
      <c r="I31" s="55">
        <v>1246</v>
      </c>
      <c r="J31" s="55">
        <v>1768</v>
      </c>
      <c r="K31" s="55">
        <v>817</v>
      </c>
      <c r="L31" s="55">
        <v>730</v>
      </c>
      <c r="M31" s="55">
        <v>585</v>
      </c>
      <c r="N31" s="55">
        <v>691</v>
      </c>
      <c r="O31" s="55">
        <v>1515</v>
      </c>
      <c r="P31" s="55">
        <v>689</v>
      </c>
      <c r="Q31" s="55">
        <v>659</v>
      </c>
      <c r="R31" s="55">
        <v>866</v>
      </c>
      <c r="S31" s="55">
        <v>1135</v>
      </c>
      <c r="T31" s="55">
        <v>124</v>
      </c>
      <c r="U31" s="32">
        <f t="shared" si="2"/>
        <v>11445</v>
      </c>
      <c r="V31" s="61">
        <v>30</v>
      </c>
      <c r="W31" s="61">
        <v>166</v>
      </c>
      <c r="X31" s="11"/>
      <c r="Y31" s="33">
        <f t="shared" si="10"/>
        <v>196</v>
      </c>
      <c r="Z31" s="203">
        <v>186</v>
      </c>
      <c r="AA31" s="51"/>
      <c r="AB31" s="33">
        <f t="shared" si="3"/>
        <v>186</v>
      </c>
      <c r="AC31" s="34">
        <f t="shared" si="11"/>
        <v>14711</v>
      </c>
    </row>
    <row r="32" spans="1:29" ht="20.25" thickBot="1">
      <c r="A32" s="17" t="s">
        <v>64</v>
      </c>
      <c r="B32" s="56"/>
      <c r="C32" s="31">
        <f t="shared" si="9"/>
        <v>0</v>
      </c>
      <c r="D32" s="55">
        <v>1</v>
      </c>
      <c r="E32" s="55">
        <v>6</v>
      </c>
      <c r="F32" s="59"/>
      <c r="G32" s="31">
        <f t="shared" si="1"/>
        <v>7</v>
      </c>
      <c r="H32" s="55">
        <v>41</v>
      </c>
      <c r="I32" s="55">
        <v>10</v>
      </c>
      <c r="J32" s="55">
        <v>20</v>
      </c>
      <c r="K32" s="55">
        <v>10</v>
      </c>
      <c r="L32" s="55">
        <v>10</v>
      </c>
      <c r="M32" s="55">
        <v>1</v>
      </c>
      <c r="N32" s="55">
        <v>1</v>
      </c>
      <c r="O32" s="55">
        <v>9</v>
      </c>
      <c r="P32" s="55">
        <v>6</v>
      </c>
      <c r="Q32" s="55"/>
      <c r="R32" s="55">
        <v>10</v>
      </c>
      <c r="S32" s="55">
        <v>3</v>
      </c>
      <c r="T32" s="55">
        <v>1</v>
      </c>
      <c r="U32" s="32">
        <f t="shared" si="2"/>
        <v>122</v>
      </c>
      <c r="V32" s="61"/>
      <c r="W32" s="61">
        <v>2</v>
      </c>
      <c r="X32" s="11"/>
      <c r="Y32" s="33">
        <f t="shared" si="10"/>
        <v>2</v>
      </c>
      <c r="Z32" s="203"/>
      <c r="AA32" s="51"/>
      <c r="AB32" s="33">
        <f t="shared" si="3"/>
        <v>0</v>
      </c>
      <c r="AC32" s="34">
        <f t="shared" si="11"/>
        <v>131</v>
      </c>
    </row>
    <row r="33" spans="1:29" ht="20.25" thickBot="1">
      <c r="A33" s="136" t="s">
        <v>65</v>
      </c>
      <c r="B33" s="56"/>
      <c r="C33" s="31">
        <f t="shared" si="9"/>
        <v>0</v>
      </c>
      <c r="D33" s="55"/>
      <c r="E33" s="55"/>
      <c r="F33" s="59">
        <v>5</v>
      </c>
      <c r="G33" s="31">
        <f t="shared" si="1"/>
        <v>5</v>
      </c>
      <c r="H33" s="55">
        <v>4</v>
      </c>
      <c r="I33" s="55">
        <v>1</v>
      </c>
      <c r="J33" s="55">
        <v>11</v>
      </c>
      <c r="K33" s="55">
        <v>6</v>
      </c>
      <c r="L33" s="55">
        <v>6</v>
      </c>
      <c r="M33" s="55">
        <v>6</v>
      </c>
      <c r="N33" s="55">
        <v>2</v>
      </c>
      <c r="O33" s="55">
        <v>2</v>
      </c>
      <c r="P33" s="55">
        <v>2</v>
      </c>
      <c r="Q33" s="55"/>
      <c r="R33" s="55">
        <v>4</v>
      </c>
      <c r="S33" s="55">
        <v>7</v>
      </c>
      <c r="T33" s="55"/>
      <c r="U33" s="32">
        <f t="shared" si="2"/>
        <v>51</v>
      </c>
      <c r="V33" s="61"/>
      <c r="W33" s="61">
        <v>3</v>
      </c>
      <c r="X33" s="11"/>
      <c r="Y33" s="33">
        <f t="shared" si="10"/>
        <v>3</v>
      </c>
      <c r="Z33" s="203"/>
      <c r="AA33" s="51"/>
      <c r="AB33" s="33">
        <f t="shared" si="3"/>
        <v>0</v>
      </c>
      <c r="AC33" s="34">
        <f t="shared" si="11"/>
        <v>59</v>
      </c>
    </row>
    <row r="34" spans="1:29" ht="20.25" thickBot="1">
      <c r="A34" s="14" t="s">
        <v>6</v>
      </c>
      <c r="B34" s="56">
        <v>35</v>
      </c>
      <c r="C34" s="31">
        <f t="shared" si="9"/>
        <v>35</v>
      </c>
      <c r="D34" s="55">
        <v>511</v>
      </c>
      <c r="E34" s="55">
        <v>434</v>
      </c>
      <c r="F34" s="59">
        <v>368</v>
      </c>
      <c r="G34" s="31">
        <f t="shared" si="1"/>
        <v>1313</v>
      </c>
      <c r="H34" s="55">
        <v>198</v>
      </c>
      <c r="I34" s="55">
        <v>605</v>
      </c>
      <c r="J34" s="55">
        <v>723</v>
      </c>
      <c r="K34" s="55">
        <v>380</v>
      </c>
      <c r="L34" s="55">
        <v>299</v>
      </c>
      <c r="M34" s="55">
        <v>240</v>
      </c>
      <c r="N34" s="55">
        <v>261</v>
      </c>
      <c r="O34" s="55">
        <v>566</v>
      </c>
      <c r="P34" s="55">
        <v>362</v>
      </c>
      <c r="Q34" s="55">
        <v>283</v>
      </c>
      <c r="R34" s="55">
        <v>303</v>
      </c>
      <c r="S34" s="55">
        <v>491</v>
      </c>
      <c r="T34" s="55">
        <v>38</v>
      </c>
      <c r="U34" s="32">
        <f t="shared" si="2"/>
        <v>4749</v>
      </c>
      <c r="V34" s="61">
        <v>11</v>
      </c>
      <c r="W34" s="61">
        <v>65</v>
      </c>
      <c r="X34" s="11"/>
      <c r="Y34" s="33">
        <f t="shared" si="10"/>
        <v>76</v>
      </c>
      <c r="Z34" s="203">
        <v>25</v>
      </c>
      <c r="AA34" s="51"/>
      <c r="AB34" s="33">
        <f t="shared" si="3"/>
        <v>25</v>
      </c>
      <c r="AC34" s="34">
        <f t="shared" si="11"/>
        <v>6198</v>
      </c>
    </row>
    <row r="35" spans="1:29" ht="20.25" thickBot="1">
      <c r="A35" s="14" t="s">
        <v>7</v>
      </c>
      <c r="B35" s="56"/>
      <c r="C35" s="31">
        <f t="shared" si="9"/>
        <v>0</v>
      </c>
      <c r="D35" s="55">
        <v>68</v>
      </c>
      <c r="E35" s="55">
        <v>101</v>
      </c>
      <c r="F35" s="59">
        <v>54</v>
      </c>
      <c r="G35" s="31">
        <f t="shared" si="1"/>
        <v>223</v>
      </c>
      <c r="H35" s="55">
        <v>28</v>
      </c>
      <c r="I35" s="55">
        <v>92</v>
      </c>
      <c r="J35" s="55">
        <v>127</v>
      </c>
      <c r="K35" s="55">
        <v>72</v>
      </c>
      <c r="L35" s="55">
        <v>48</v>
      </c>
      <c r="M35" s="55">
        <v>49</v>
      </c>
      <c r="N35" s="55">
        <v>48</v>
      </c>
      <c r="O35" s="55">
        <v>59</v>
      </c>
      <c r="P35" s="55">
        <v>53</v>
      </c>
      <c r="Q35" s="55">
        <v>44</v>
      </c>
      <c r="R35" s="55">
        <v>73</v>
      </c>
      <c r="S35" s="55">
        <v>76</v>
      </c>
      <c r="T35" s="55">
        <v>2</v>
      </c>
      <c r="U35" s="32">
        <f t="shared" si="2"/>
        <v>771</v>
      </c>
      <c r="V35" s="61"/>
      <c r="W35" s="61">
        <v>13</v>
      </c>
      <c r="X35" s="11"/>
      <c r="Y35" s="33">
        <f t="shared" si="10"/>
        <v>13</v>
      </c>
      <c r="Z35" s="203"/>
      <c r="AA35" s="51"/>
      <c r="AB35" s="33">
        <f t="shared" si="3"/>
        <v>0</v>
      </c>
      <c r="AC35" s="34">
        <f t="shared" si="11"/>
        <v>1007</v>
      </c>
    </row>
    <row r="36" spans="1:29" ht="32.25" thickBot="1">
      <c r="A36" s="18" t="s">
        <v>26</v>
      </c>
      <c r="B36" s="56">
        <v>6</v>
      </c>
      <c r="C36" s="31">
        <f t="shared" si="9"/>
        <v>6</v>
      </c>
      <c r="D36" s="55">
        <v>52</v>
      </c>
      <c r="E36" s="55">
        <v>56</v>
      </c>
      <c r="F36" s="59">
        <v>43</v>
      </c>
      <c r="G36" s="31">
        <f t="shared" si="1"/>
        <v>151</v>
      </c>
      <c r="H36" s="55">
        <v>40</v>
      </c>
      <c r="I36" s="55">
        <v>94</v>
      </c>
      <c r="J36" s="55">
        <v>127</v>
      </c>
      <c r="K36" s="55">
        <v>50</v>
      </c>
      <c r="L36" s="55">
        <v>25</v>
      </c>
      <c r="M36" s="55">
        <v>46</v>
      </c>
      <c r="N36" s="55">
        <v>27</v>
      </c>
      <c r="O36" s="55">
        <v>110</v>
      </c>
      <c r="P36" s="55">
        <v>52</v>
      </c>
      <c r="Q36" s="55">
        <v>25</v>
      </c>
      <c r="R36" s="55">
        <v>34</v>
      </c>
      <c r="S36" s="55">
        <v>46</v>
      </c>
      <c r="T36" s="55"/>
      <c r="U36" s="32">
        <f t="shared" si="2"/>
        <v>676</v>
      </c>
      <c r="V36" s="61">
        <v>2</v>
      </c>
      <c r="W36" s="61">
        <v>19</v>
      </c>
      <c r="X36" s="11"/>
      <c r="Y36" s="33">
        <f t="shared" si="10"/>
        <v>21</v>
      </c>
      <c r="Z36" s="203">
        <v>7</v>
      </c>
      <c r="AA36" s="51"/>
      <c r="AB36" s="33">
        <f t="shared" si="3"/>
        <v>7</v>
      </c>
      <c r="AC36" s="34">
        <f t="shared" si="11"/>
        <v>861</v>
      </c>
    </row>
    <row r="37" spans="1:29" ht="20.25" thickBot="1">
      <c r="A37" s="18" t="s">
        <v>42</v>
      </c>
      <c r="B37" s="56"/>
      <c r="C37" s="31">
        <f t="shared" si="9"/>
        <v>0</v>
      </c>
      <c r="D37" s="55">
        <v>1</v>
      </c>
      <c r="E37" s="55">
        <v>6</v>
      </c>
      <c r="F37" s="59">
        <v>5</v>
      </c>
      <c r="G37" s="31">
        <f t="shared" si="1"/>
        <v>12</v>
      </c>
      <c r="H37" s="55">
        <v>45</v>
      </c>
      <c r="I37" s="55">
        <v>11</v>
      </c>
      <c r="J37" s="55">
        <v>31</v>
      </c>
      <c r="K37" s="55">
        <v>16</v>
      </c>
      <c r="L37" s="55">
        <v>16</v>
      </c>
      <c r="M37" s="55">
        <v>7</v>
      </c>
      <c r="N37" s="55">
        <v>3</v>
      </c>
      <c r="O37" s="55">
        <v>11</v>
      </c>
      <c r="P37" s="55">
        <v>8</v>
      </c>
      <c r="Q37" s="55"/>
      <c r="R37" s="55">
        <v>14</v>
      </c>
      <c r="S37" s="55">
        <v>10</v>
      </c>
      <c r="T37" s="55">
        <v>2</v>
      </c>
      <c r="U37" s="32">
        <f t="shared" si="2"/>
        <v>174</v>
      </c>
      <c r="V37" s="61">
        <v>2</v>
      </c>
      <c r="W37" s="61">
        <v>5</v>
      </c>
      <c r="X37" s="11"/>
      <c r="Y37" s="33">
        <f t="shared" si="10"/>
        <v>7</v>
      </c>
      <c r="Z37" s="203"/>
      <c r="AA37" s="51"/>
      <c r="AB37" s="33">
        <f t="shared" si="3"/>
        <v>0</v>
      </c>
      <c r="AC37" s="34">
        <f t="shared" si="11"/>
        <v>193</v>
      </c>
    </row>
    <row r="38" spans="1:29" ht="49.5" thickBot="1">
      <c r="A38" s="19" t="s">
        <v>41</v>
      </c>
      <c r="B38" s="56"/>
      <c r="C38" s="31">
        <f t="shared" si="9"/>
        <v>0</v>
      </c>
      <c r="D38" s="55">
        <v>3</v>
      </c>
      <c r="E38" s="55">
        <v>3</v>
      </c>
      <c r="F38" s="59"/>
      <c r="G38" s="31">
        <f t="shared" si="1"/>
        <v>6</v>
      </c>
      <c r="H38" s="55">
        <v>3</v>
      </c>
      <c r="I38" s="55">
        <v>6</v>
      </c>
      <c r="J38" s="55">
        <v>10</v>
      </c>
      <c r="K38" s="55"/>
      <c r="L38" s="55">
        <v>3</v>
      </c>
      <c r="M38" s="55">
        <v>2</v>
      </c>
      <c r="N38" s="55">
        <v>7</v>
      </c>
      <c r="O38" s="55">
        <v>5</v>
      </c>
      <c r="P38" s="55"/>
      <c r="Q38" s="55">
        <v>1</v>
      </c>
      <c r="R38" s="55">
        <v>3</v>
      </c>
      <c r="S38" s="55">
        <v>3</v>
      </c>
      <c r="T38" s="55"/>
      <c r="U38" s="32">
        <f t="shared" si="2"/>
        <v>43</v>
      </c>
      <c r="V38" s="61">
        <v>2</v>
      </c>
      <c r="W38" s="61">
        <v>8</v>
      </c>
      <c r="X38" s="11"/>
      <c r="Y38" s="33">
        <f t="shared" si="10"/>
        <v>10</v>
      </c>
      <c r="Z38" s="65"/>
      <c r="AA38" s="51"/>
      <c r="AB38" s="33">
        <f t="shared" si="3"/>
        <v>0</v>
      </c>
      <c r="AC38" s="34">
        <f t="shared" si="11"/>
        <v>59</v>
      </c>
    </row>
    <row r="39" spans="1:29" ht="20.25" thickBot="1">
      <c r="A39" s="16" t="s">
        <v>10</v>
      </c>
      <c r="B39" s="56"/>
      <c r="C39" s="31">
        <f t="shared" si="9"/>
        <v>0</v>
      </c>
      <c r="D39" s="55">
        <v>1</v>
      </c>
      <c r="E39" s="55"/>
      <c r="F39" s="59"/>
      <c r="G39" s="31">
        <f t="shared" si="1"/>
        <v>1</v>
      </c>
      <c r="H39" s="55"/>
      <c r="I39" s="55">
        <v>1</v>
      </c>
      <c r="J39" s="55"/>
      <c r="K39" s="55"/>
      <c r="L39" s="55"/>
      <c r="M39" s="55"/>
      <c r="N39" s="55"/>
      <c r="O39" s="55"/>
      <c r="P39" s="55"/>
      <c r="Q39" s="55"/>
      <c r="R39" s="55"/>
      <c r="S39" s="55">
        <v>1</v>
      </c>
      <c r="T39" s="55"/>
      <c r="U39" s="32">
        <f t="shared" si="2"/>
        <v>2</v>
      </c>
      <c r="V39" s="61"/>
      <c r="W39" s="61"/>
      <c r="X39" s="11"/>
      <c r="Y39" s="33">
        <f t="shared" si="10"/>
        <v>0</v>
      </c>
      <c r="Z39" s="65"/>
      <c r="AA39" s="51"/>
      <c r="AB39" s="33">
        <f t="shared" si="3"/>
        <v>0</v>
      </c>
      <c r="AC39" s="34">
        <f t="shared" si="11"/>
        <v>3</v>
      </c>
    </row>
    <row r="40" spans="1:29" ht="20.25" thickBot="1">
      <c r="A40" s="14" t="s">
        <v>21</v>
      </c>
      <c r="B40" s="56">
        <v>1</v>
      </c>
      <c r="C40" s="31">
        <f t="shared" si="9"/>
        <v>1</v>
      </c>
      <c r="D40" s="55">
        <v>8</v>
      </c>
      <c r="E40" s="55">
        <v>8</v>
      </c>
      <c r="F40" s="59">
        <v>6</v>
      </c>
      <c r="G40" s="31">
        <f t="shared" si="1"/>
        <v>22</v>
      </c>
      <c r="H40" s="55">
        <v>1</v>
      </c>
      <c r="I40" s="55">
        <v>10</v>
      </c>
      <c r="J40" s="55">
        <v>10</v>
      </c>
      <c r="K40" s="55"/>
      <c r="L40" s="55">
        <v>1</v>
      </c>
      <c r="M40" s="55">
        <v>15</v>
      </c>
      <c r="N40" s="55">
        <v>6</v>
      </c>
      <c r="O40" s="55">
        <v>5</v>
      </c>
      <c r="P40" s="55">
        <v>19</v>
      </c>
      <c r="Q40" s="55">
        <v>6</v>
      </c>
      <c r="R40" s="55">
        <v>13</v>
      </c>
      <c r="S40" s="55">
        <v>6</v>
      </c>
      <c r="T40" s="55"/>
      <c r="U40" s="32">
        <f t="shared" si="2"/>
        <v>92</v>
      </c>
      <c r="V40" s="61"/>
      <c r="W40" s="61">
        <v>72</v>
      </c>
      <c r="X40" s="11"/>
      <c r="Y40" s="33">
        <f t="shared" si="10"/>
        <v>72</v>
      </c>
      <c r="Z40" s="65"/>
      <c r="AA40" s="51"/>
      <c r="AB40" s="33">
        <f t="shared" si="3"/>
        <v>0</v>
      </c>
      <c r="AC40" s="34">
        <f t="shared" si="11"/>
        <v>187</v>
      </c>
    </row>
    <row r="41" spans="1:29" ht="20.25" thickBot="1">
      <c r="A41" s="16" t="s">
        <v>22</v>
      </c>
      <c r="B41" s="56"/>
      <c r="C41" s="31">
        <f t="shared" si="9"/>
        <v>0</v>
      </c>
      <c r="D41" s="55">
        <v>2</v>
      </c>
      <c r="E41" s="55">
        <v>2</v>
      </c>
      <c r="F41" s="59">
        <v>1</v>
      </c>
      <c r="G41" s="31">
        <f t="shared" si="1"/>
        <v>5</v>
      </c>
      <c r="H41" s="55">
        <v>1</v>
      </c>
      <c r="I41" s="55">
        <v>5</v>
      </c>
      <c r="J41" s="55">
        <v>4</v>
      </c>
      <c r="K41" s="55"/>
      <c r="L41" s="55"/>
      <c r="M41" s="55">
        <v>2</v>
      </c>
      <c r="N41" s="55">
        <v>3</v>
      </c>
      <c r="O41" s="55">
        <v>1</v>
      </c>
      <c r="P41" s="55"/>
      <c r="Q41" s="55"/>
      <c r="R41" s="55">
        <v>1</v>
      </c>
      <c r="S41" s="55">
        <v>1</v>
      </c>
      <c r="T41" s="55"/>
      <c r="U41" s="32">
        <f t="shared" si="2"/>
        <v>18</v>
      </c>
      <c r="V41" s="61"/>
      <c r="W41" s="61">
        <v>8</v>
      </c>
      <c r="X41" s="11"/>
      <c r="Y41" s="33">
        <f t="shared" si="10"/>
        <v>8</v>
      </c>
      <c r="Z41" s="65"/>
      <c r="AA41" s="51"/>
      <c r="AB41" s="33">
        <f t="shared" si="3"/>
        <v>0</v>
      </c>
      <c r="AC41" s="34">
        <f t="shared" si="11"/>
        <v>31</v>
      </c>
    </row>
    <row r="42" spans="1:29" ht="33.75" thickBot="1">
      <c r="A42" s="20" t="s">
        <v>27</v>
      </c>
      <c r="B42" s="56">
        <v>13</v>
      </c>
      <c r="C42" s="31">
        <f t="shared" si="9"/>
        <v>13</v>
      </c>
      <c r="D42" s="55">
        <v>446</v>
      </c>
      <c r="E42" s="55">
        <v>320</v>
      </c>
      <c r="F42" s="59">
        <v>252</v>
      </c>
      <c r="G42" s="31">
        <f t="shared" si="1"/>
        <v>1018</v>
      </c>
      <c r="H42" s="55">
        <v>38</v>
      </c>
      <c r="I42" s="55">
        <v>208</v>
      </c>
      <c r="J42" s="55">
        <v>1464</v>
      </c>
      <c r="K42" s="55">
        <v>298</v>
      </c>
      <c r="L42" s="55">
        <v>205</v>
      </c>
      <c r="M42" s="55">
        <v>219</v>
      </c>
      <c r="N42" s="55">
        <v>108</v>
      </c>
      <c r="O42" s="55">
        <v>345</v>
      </c>
      <c r="P42" s="55">
        <v>236</v>
      </c>
      <c r="Q42" s="55">
        <v>215</v>
      </c>
      <c r="R42" s="55">
        <v>252</v>
      </c>
      <c r="S42" s="55">
        <v>137</v>
      </c>
      <c r="T42" s="55">
        <v>21</v>
      </c>
      <c r="U42" s="32">
        <f t="shared" si="2"/>
        <v>3746</v>
      </c>
      <c r="V42" s="61">
        <v>14</v>
      </c>
      <c r="W42" s="61">
        <v>1</v>
      </c>
      <c r="X42" s="11"/>
      <c r="Y42" s="33">
        <f t="shared" si="10"/>
        <v>15</v>
      </c>
      <c r="Z42" s="203">
        <v>189</v>
      </c>
      <c r="AA42" s="51"/>
      <c r="AB42" s="33">
        <f t="shared" si="3"/>
        <v>189</v>
      </c>
      <c r="AC42" s="34">
        <f t="shared" si="11"/>
        <v>4981</v>
      </c>
    </row>
    <row r="43" spans="1:29" ht="33.75" thickBot="1">
      <c r="A43" s="20" t="s">
        <v>28</v>
      </c>
      <c r="B43" s="56">
        <v>43</v>
      </c>
      <c r="C43" s="31">
        <f t="shared" si="9"/>
        <v>43</v>
      </c>
      <c r="D43" s="55">
        <v>638</v>
      </c>
      <c r="E43" s="55">
        <v>516</v>
      </c>
      <c r="F43" s="59">
        <v>639</v>
      </c>
      <c r="G43" s="31">
        <f t="shared" si="1"/>
        <v>1793</v>
      </c>
      <c r="H43" s="55">
        <v>542</v>
      </c>
      <c r="I43" s="55">
        <v>989</v>
      </c>
      <c r="J43" s="55">
        <v>332</v>
      </c>
      <c r="K43" s="55">
        <v>527</v>
      </c>
      <c r="L43" s="55">
        <v>469</v>
      </c>
      <c r="M43" s="55">
        <v>332</v>
      </c>
      <c r="N43" s="55">
        <v>569</v>
      </c>
      <c r="O43" s="55">
        <v>1092</v>
      </c>
      <c r="P43" s="55">
        <v>516</v>
      </c>
      <c r="Q43" s="55">
        <v>439</v>
      </c>
      <c r="R43" s="55">
        <v>544</v>
      </c>
      <c r="S43" s="55">
        <v>990</v>
      </c>
      <c r="T43" s="55">
        <v>98</v>
      </c>
      <c r="U43" s="32">
        <f t="shared" si="2"/>
        <v>7439</v>
      </c>
      <c r="V43" s="61">
        <v>45</v>
      </c>
      <c r="W43" s="61">
        <v>38</v>
      </c>
      <c r="X43" s="11"/>
      <c r="Y43" s="33">
        <f t="shared" si="10"/>
        <v>83</v>
      </c>
      <c r="Z43" s="203">
        <v>30</v>
      </c>
      <c r="AA43" s="51"/>
      <c r="AB43" s="33">
        <f t="shared" si="3"/>
        <v>30</v>
      </c>
      <c r="AC43" s="34">
        <f t="shared" si="11"/>
        <v>9388</v>
      </c>
    </row>
    <row r="44" spans="1:29" ht="33.75" thickBot="1">
      <c r="A44" s="20" t="s">
        <v>29</v>
      </c>
      <c r="B44" s="56">
        <v>37</v>
      </c>
      <c r="C44" s="31">
        <f t="shared" si="9"/>
        <v>37</v>
      </c>
      <c r="D44" s="55">
        <v>64</v>
      </c>
      <c r="E44" s="55">
        <v>156</v>
      </c>
      <c r="F44" s="59">
        <v>149</v>
      </c>
      <c r="G44" s="31">
        <f t="shared" si="1"/>
        <v>369</v>
      </c>
      <c r="H44" s="55">
        <v>123</v>
      </c>
      <c r="I44" s="55">
        <v>208</v>
      </c>
      <c r="J44" s="55">
        <v>177</v>
      </c>
      <c r="K44" s="55">
        <v>117</v>
      </c>
      <c r="L44" s="55">
        <v>131</v>
      </c>
      <c r="M44" s="55">
        <v>99</v>
      </c>
      <c r="N44" s="55">
        <v>81</v>
      </c>
      <c r="O44" s="55">
        <v>255</v>
      </c>
      <c r="P44" s="55">
        <v>127</v>
      </c>
      <c r="Q44" s="55">
        <v>82</v>
      </c>
      <c r="R44" s="55">
        <v>78</v>
      </c>
      <c r="S44" s="55">
        <v>149</v>
      </c>
      <c r="T44" s="55">
        <v>14</v>
      </c>
      <c r="U44" s="32">
        <f t="shared" si="2"/>
        <v>1641</v>
      </c>
      <c r="V44" s="61">
        <v>8</v>
      </c>
      <c r="W44" s="61">
        <v>91</v>
      </c>
      <c r="X44" s="11"/>
      <c r="Y44" s="33">
        <f t="shared" si="10"/>
        <v>99</v>
      </c>
      <c r="Z44" s="203">
        <v>13</v>
      </c>
      <c r="AA44" s="51"/>
      <c r="AB44" s="33">
        <f t="shared" si="3"/>
        <v>13</v>
      </c>
      <c r="AC44" s="34">
        <f t="shared" si="11"/>
        <v>2159</v>
      </c>
    </row>
    <row r="45" spans="1:29" ht="33.75" thickBot="1">
      <c r="A45" s="20" t="s">
        <v>30</v>
      </c>
      <c r="B45" s="56"/>
      <c r="C45" s="31">
        <f t="shared" si="9"/>
        <v>0</v>
      </c>
      <c r="D45" s="55">
        <v>9</v>
      </c>
      <c r="E45" s="55">
        <v>13</v>
      </c>
      <c r="F45" s="59">
        <v>2</v>
      </c>
      <c r="G45" s="31">
        <f t="shared" si="1"/>
        <v>24</v>
      </c>
      <c r="H45" s="55">
        <v>13</v>
      </c>
      <c r="I45" s="55">
        <v>5</v>
      </c>
      <c r="J45" s="55"/>
      <c r="K45" s="55"/>
      <c r="L45" s="55">
        <v>1</v>
      </c>
      <c r="M45" s="55">
        <v>9</v>
      </c>
      <c r="N45" s="55">
        <v>4</v>
      </c>
      <c r="O45" s="55">
        <v>5</v>
      </c>
      <c r="P45" s="55">
        <v>12</v>
      </c>
      <c r="Q45" s="55">
        <v>5</v>
      </c>
      <c r="R45" s="55">
        <v>5</v>
      </c>
      <c r="S45" s="55">
        <v>8</v>
      </c>
      <c r="T45" s="55">
        <v>1</v>
      </c>
      <c r="U45" s="32">
        <f t="shared" si="2"/>
        <v>68</v>
      </c>
      <c r="V45" s="61"/>
      <c r="W45" s="61">
        <v>44</v>
      </c>
      <c r="X45" s="11"/>
      <c r="Y45" s="33">
        <f t="shared" si="10"/>
        <v>44</v>
      </c>
      <c r="Z45" s="203">
        <v>1</v>
      </c>
      <c r="AA45" s="51"/>
      <c r="AB45" s="33">
        <f t="shared" si="3"/>
        <v>1</v>
      </c>
      <c r="AC45" s="34">
        <f t="shared" si="11"/>
        <v>137</v>
      </c>
    </row>
    <row r="46" spans="1:29" ht="33.75" thickBot="1">
      <c r="A46" s="20" t="s">
        <v>51</v>
      </c>
      <c r="B46" s="56"/>
      <c r="C46" s="31">
        <f t="shared" si="9"/>
        <v>0</v>
      </c>
      <c r="D46" s="55"/>
      <c r="E46" s="55"/>
      <c r="F46" s="59">
        <v>6</v>
      </c>
      <c r="G46" s="31">
        <f t="shared" si="1"/>
        <v>6</v>
      </c>
      <c r="H46" s="55">
        <v>3</v>
      </c>
      <c r="I46" s="55">
        <v>1</v>
      </c>
      <c r="J46" s="55"/>
      <c r="K46" s="55"/>
      <c r="L46" s="55"/>
      <c r="M46" s="55">
        <v>3</v>
      </c>
      <c r="N46" s="55">
        <v>1</v>
      </c>
      <c r="O46" s="55">
        <v>5</v>
      </c>
      <c r="P46" s="55">
        <v>7</v>
      </c>
      <c r="Q46" s="55"/>
      <c r="R46" s="55">
        <v>1</v>
      </c>
      <c r="S46" s="55">
        <v>1</v>
      </c>
      <c r="T46" s="55"/>
      <c r="U46" s="32">
        <f t="shared" si="2"/>
        <v>22</v>
      </c>
      <c r="V46" s="61"/>
      <c r="W46" s="61">
        <v>16</v>
      </c>
      <c r="X46" s="11"/>
      <c r="Y46" s="33">
        <f t="shared" si="10"/>
        <v>16</v>
      </c>
      <c r="Z46" s="203"/>
      <c r="AA46" s="51"/>
      <c r="AB46" s="33">
        <f t="shared" si="3"/>
        <v>0</v>
      </c>
      <c r="AC46" s="34">
        <f t="shared" si="11"/>
        <v>44</v>
      </c>
    </row>
    <row r="47" spans="1:29" s="79" customFormat="1" ht="20.25" thickBot="1">
      <c r="A47" s="46" t="s">
        <v>52</v>
      </c>
      <c r="B47" s="89">
        <f aca="true" t="shared" si="13" ref="B47:AC47">B42+B43+B44+B45+B46</f>
        <v>93</v>
      </c>
      <c r="C47" s="31">
        <f t="shared" si="9"/>
        <v>93</v>
      </c>
      <c r="D47" s="89">
        <f t="shared" si="13"/>
        <v>1157</v>
      </c>
      <c r="E47" s="89">
        <f t="shared" si="13"/>
        <v>1005</v>
      </c>
      <c r="F47" s="89">
        <f t="shared" si="13"/>
        <v>1048</v>
      </c>
      <c r="G47" s="31">
        <f t="shared" si="1"/>
        <v>3210</v>
      </c>
      <c r="H47" s="89">
        <f t="shared" si="13"/>
        <v>719</v>
      </c>
      <c r="I47" s="89">
        <f t="shared" si="13"/>
        <v>1411</v>
      </c>
      <c r="J47" s="89">
        <f t="shared" si="13"/>
        <v>1973</v>
      </c>
      <c r="K47" s="89">
        <f t="shared" si="13"/>
        <v>942</v>
      </c>
      <c r="L47" s="89">
        <f t="shared" si="13"/>
        <v>806</v>
      </c>
      <c r="M47" s="89">
        <f t="shared" si="13"/>
        <v>662</v>
      </c>
      <c r="N47" s="89">
        <f t="shared" si="13"/>
        <v>763</v>
      </c>
      <c r="O47" s="89">
        <f t="shared" si="13"/>
        <v>1702</v>
      </c>
      <c r="P47" s="89">
        <f t="shared" si="13"/>
        <v>898</v>
      </c>
      <c r="Q47" s="89">
        <f t="shared" si="13"/>
        <v>741</v>
      </c>
      <c r="R47" s="89">
        <f t="shared" si="13"/>
        <v>880</v>
      </c>
      <c r="S47" s="89">
        <f t="shared" si="13"/>
        <v>1285</v>
      </c>
      <c r="T47" s="89">
        <f t="shared" si="13"/>
        <v>134</v>
      </c>
      <c r="U47" s="32">
        <f t="shared" si="2"/>
        <v>12916</v>
      </c>
      <c r="V47" s="89">
        <f t="shared" si="13"/>
        <v>67</v>
      </c>
      <c r="W47" s="89">
        <f t="shared" si="13"/>
        <v>190</v>
      </c>
      <c r="X47" s="74">
        <f t="shared" si="13"/>
        <v>0</v>
      </c>
      <c r="Y47" s="33">
        <f t="shared" si="10"/>
        <v>257</v>
      </c>
      <c r="Z47" s="89">
        <f t="shared" si="13"/>
        <v>233</v>
      </c>
      <c r="AA47" s="74">
        <f t="shared" si="13"/>
        <v>0</v>
      </c>
      <c r="AB47" s="33">
        <f t="shared" si="3"/>
        <v>233</v>
      </c>
      <c r="AC47" s="74">
        <f t="shared" si="13"/>
        <v>16709</v>
      </c>
    </row>
    <row r="48" spans="1:29" ht="48" thickBot="1">
      <c r="A48" s="18" t="s">
        <v>9</v>
      </c>
      <c r="B48" s="56"/>
      <c r="C48" s="31">
        <f t="shared" si="9"/>
        <v>0</v>
      </c>
      <c r="D48" s="55">
        <v>2</v>
      </c>
      <c r="E48" s="55">
        <v>26</v>
      </c>
      <c r="F48" s="59">
        <v>5</v>
      </c>
      <c r="G48" s="31">
        <f t="shared" si="1"/>
        <v>33</v>
      </c>
      <c r="H48" s="55">
        <v>4</v>
      </c>
      <c r="I48" s="55">
        <v>8</v>
      </c>
      <c r="J48" s="55">
        <v>4</v>
      </c>
      <c r="K48" s="55">
        <v>4</v>
      </c>
      <c r="L48" s="55">
        <v>6</v>
      </c>
      <c r="M48" s="55">
        <v>10</v>
      </c>
      <c r="N48" s="55">
        <v>1</v>
      </c>
      <c r="O48" s="55">
        <v>4</v>
      </c>
      <c r="P48" s="55"/>
      <c r="Q48" s="55"/>
      <c r="R48" s="55">
        <v>3</v>
      </c>
      <c r="S48" s="55">
        <v>6</v>
      </c>
      <c r="T48" s="55">
        <v>1</v>
      </c>
      <c r="U48" s="32">
        <f t="shared" si="2"/>
        <v>51</v>
      </c>
      <c r="V48" s="61"/>
      <c r="W48" s="61">
        <v>5</v>
      </c>
      <c r="X48" s="11"/>
      <c r="Y48" s="33">
        <f t="shared" si="10"/>
        <v>5</v>
      </c>
      <c r="Z48" s="203"/>
      <c r="AA48" s="51"/>
      <c r="AB48" s="33">
        <f t="shared" si="3"/>
        <v>0</v>
      </c>
      <c r="AC48" s="34">
        <f>SUM(AB48,Y48,U48,G48,C48)</f>
        <v>89</v>
      </c>
    </row>
    <row r="49" spans="1:29" ht="32.25" thickBot="1">
      <c r="A49" s="21" t="s">
        <v>12</v>
      </c>
      <c r="B49" s="56">
        <v>3</v>
      </c>
      <c r="C49" s="31">
        <f t="shared" si="9"/>
        <v>3</v>
      </c>
      <c r="D49" s="55">
        <v>8</v>
      </c>
      <c r="E49" s="55">
        <v>22</v>
      </c>
      <c r="F49" s="59">
        <v>17</v>
      </c>
      <c r="G49" s="31">
        <f t="shared" si="1"/>
        <v>47</v>
      </c>
      <c r="H49" s="55">
        <v>12</v>
      </c>
      <c r="I49" s="55">
        <v>36</v>
      </c>
      <c r="J49" s="55">
        <v>18</v>
      </c>
      <c r="K49" s="55">
        <v>16</v>
      </c>
      <c r="L49" s="55">
        <v>4</v>
      </c>
      <c r="M49" s="55">
        <v>16</v>
      </c>
      <c r="N49" s="55">
        <v>14</v>
      </c>
      <c r="O49" s="55">
        <v>40</v>
      </c>
      <c r="P49" s="55">
        <v>15</v>
      </c>
      <c r="Q49" s="55">
        <v>5</v>
      </c>
      <c r="R49" s="55">
        <v>11</v>
      </c>
      <c r="S49" s="55">
        <v>21</v>
      </c>
      <c r="T49" s="55"/>
      <c r="U49" s="32">
        <f t="shared" si="2"/>
        <v>208</v>
      </c>
      <c r="V49" s="61"/>
      <c r="W49" s="61">
        <v>65</v>
      </c>
      <c r="X49" s="11"/>
      <c r="Y49" s="33">
        <f t="shared" si="10"/>
        <v>65</v>
      </c>
      <c r="Z49" s="203"/>
      <c r="AA49" s="51"/>
      <c r="AB49" s="33">
        <f t="shared" si="3"/>
        <v>0</v>
      </c>
      <c r="AC49" s="34">
        <f>SUM(AB49,Y49,U49,G49,C49)</f>
        <v>323</v>
      </c>
    </row>
    <row r="50" spans="1:29" ht="48" thickBot="1">
      <c r="A50" s="22" t="s">
        <v>13</v>
      </c>
      <c r="B50" s="58">
        <v>35</v>
      </c>
      <c r="C50" s="38">
        <f t="shared" si="9"/>
        <v>35</v>
      </c>
      <c r="D50" s="57">
        <v>84</v>
      </c>
      <c r="E50" s="57">
        <v>156</v>
      </c>
      <c r="F50" s="60">
        <v>202</v>
      </c>
      <c r="G50" s="38">
        <f t="shared" si="1"/>
        <v>442</v>
      </c>
      <c r="H50" s="57">
        <v>113</v>
      </c>
      <c r="I50" s="57">
        <v>320</v>
      </c>
      <c r="J50" s="57">
        <v>167</v>
      </c>
      <c r="K50" s="57">
        <v>143</v>
      </c>
      <c r="L50" s="57">
        <v>93</v>
      </c>
      <c r="M50" s="57">
        <v>89</v>
      </c>
      <c r="N50" s="57">
        <v>139</v>
      </c>
      <c r="O50" s="57">
        <v>297</v>
      </c>
      <c r="P50" s="57">
        <v>135</v>
      </c>
      <c r="Q50" s="57">
        <v>98</v>
      </c>
      <c r="R50" s="57">
        <v>125</v>
      </c>
      <c r="S50" s="57">
        <v>236</v>
      </c>
      <c r="T50" s="57"/>
      <c r="U50" s="39">
        <f t="shared" si="2"/>
        <v>1955</v>
      </c>
      <c r="V50" s="63">
        <v>9</v>
      </c>
      <c r="W50" s="63">
        <v>85</v>
      </c>
      <c r="X50" s="50"/>
      <c r="Y50" s="40">
        <f t="shared" si="10"/>
        <v>94</v>
      </c>
      <c r="Z50" s="204">
        <v>14</v>
      </c>
      <c r="AA50" s="52"/>
      <c r="AB50" s="40">
        <f t="shared" si="3"/>
        <v>14</v>
      </c>
      <c r="AC50" s="41">
        <f>SUM(AB50,Y50,U50,G50,C50)</f>
        <v>2540</v>
      </c>
    </row>
    <row r="51" spans="1:29" ht="32.25" thickBot="1">
      <c r="A51" s="47" t="s">
        <v>53</v>
      </c>
      <c r="B51" s="48">
        <f aca="true" t="shared" si="14" ref="B51:AC51">B28-(B48+B49+B50)</f>
        <v>55</v>
      </c>
      <c r="C51" s="48">
        <f t="shared" si="14"/>
        <v>55</v>
      </c>
      <c r="D51" s="48">
        <f t="shared" si="14"/>
        <v>1063</v>
      </c>
      <c r="E51" s="48">
        <f t="shared" si="14"/>
        <v>801</v>
      </c>
      <c r="F51" s="48">
        <f t="shared" si="14"/>
        <v>824</v>
      </c>
      <c r="G51" s="48">
        <f t="shared" si="14"/>
        <v>2688</v>
      </c>
      <c r="H51" s="48">
        <f t="shared" si="14"/>
        <v>590</v>
      </c>
      <c r="I51" s="48">
        <f t="shared" si="14"/>
        <v>1047</v>
      </c>
      <c r="J51" s="48">
        <f t="shared" si="14"/>
        <v>1784</v>
      </c>
      <c r="K51" s="48">
        <f t="shared" si="14"/>
        <v>779</v>
      </c>
      <c r="L51" s="48">
        <f t="shared" si="14"/>
        <v>704</v>
      </c>
      <c r="M51" s="48">
        <f t="shared" si="14"/>
        <v>548</v>
      </c>
      <c r="N51" s="48">
        <f t="shared" si="14"/>
        <v>609</v>
      </c>
      <c r="O51" s="48">
        <f t="shared" si="14"/>
        <v>1361</v>
      </c>
      <c r="P51" s="48">
        <f t="shared" si="14"/>
        <v>748</v>
      </c>
      <c r="Q51" s="48">
        <f t="shared" si="14"/>
        <v>638</v>
      </c>
      <c r="R51" s="48">
        <f t="shared" si="14"/>
        <v>741</v>
      </c>
      <c r="S51" s="48">
        <f t="shared" si="14"/>
        <v>1023</v>
      </c>
      <c r="T51" s="48">
        <f t="shared" si="14"/>
        <v>133</v>
      </c>
      <c r="U51" s="48">
        <f t="shared" si="14"/>
        <v>10705</v>
      </c>
      <c r="V51" s="48">
        <f t="shared" si="14"/>
        <v>58</v>
      </c>
      <c r="W51" s="48">
        <f t="shared" si="14"/>
        <v>35</v>
      </c>
      <c r="X51" s="48">
        <f t="shared" si="14"/>
        <v>0</v>
      </c>
      <c r="Y51" s="48">
        <f t="shared" si="14"/>
        <v>93</v>
      </c>
      <c r="Z51" s="48">
        <f t="shared" si="14"/>
        <v>219</v>
      </c>
      <c r="AA51" s="48">
        <f t="shared" si="14"/>
        <v>0</v>
      </c>
      <c r="AB51" s="48">
        <f t="shared" si="14"/>
        <v>219</v>
      </c>
      <c r="AC51" s="48">
        <f t="shared" si="14"/>
        <v>13760</v>
      </c>
    </row>
    <row r="52" spans="1:29" ht="19.5" thickBot="1">
      <c r="A52" s="24" t="s">
        <v>15</v>
      </c>
      <c r="B52" s="102">
        <f aca="true" t="shared" si="15" ref="B52:AC52">(B34+B35)/B29*100</f>
        <v>37.634408602150536</v>
      </c>
      <c r="C52" s="104">
        <f t="shared" si="15"/>
        <v>37.634408602150536</v>
      </c>
      <c r="D52" s="104">
        <f t="shared" si="15"/>
        <v>56.268221574344025</v>
      </c>
      <c r="E52" s="104">
        <f t="shared" si="15"/>
        <v>60.1123595505618</v>
      </c>
      <c r="F52" s="104">
        <f t="shared" si="15"/>
        <v>46.069868995633186</v>
      </c>
      <c r="G52" s="104">
        <f t="shared" si="15"/>
        <v>54.179894179894184</v>
      </c>
      <c r="H52" s="104">
        <f t="shared" si="15"/>
        <v>37.35537190082645</v>
      </c>
      <c r="I52" s="104">
        <f t="shared" si="15"/>
        <v>56.62063363119415</v>
      </c>
      <c r="J52" s="104">
        <f t="shared" si="15"/>
        <v>50.23640661938534</v>
      </c>
      <c r="K52" s="104">
        <f t="shared" si="15"/>
        <v>55.87144622991347</v>
      </c>
      <c r="L52" s="104">
        <f t="shared" si="15"/>
        <v>51.104565537555224</v>
      </c>
      <c r="M52" s="104">
        <f t="shared" si="15"/>
        <v>52.166064981949454</v>
      </c>
      <c r="N52" s="104">
        <f t="shared" si="15"/>
        <v>45.845697329376854</v>
      </c>
      <c r="O52" s="104">
        <f t="shared" si="15"/>
        <v>43.16298342541437</v>
      </c>
      <c r="P52" s="104">
        <f t="shared" si="15"/>
        <v>51.681195516811954</v>
      </c>
      <c r="Q52" s="104">
        <f t="shared" si="15"/>
        <v>51.41509433962265</v>
      </c>
      <c r="R52" s="104">
        <f t="shared" si="15"/>
        <v>51.22615803814714</v>
      </c>
      <c r="S52" s="104">
        <f t="shared" si="15"/>
        <v>52.066115702479344</v>
      </c>
      <c r="T52" s="104">
        <f t="shared" si="15"/>
        <v>38.095238095238095</v>
      </c>
      <c r="U52" s="104">
        <f t="shared" si="15"/>
        <v>49.91409711547156</v>
      </c>
      <c r="V52" s="104">
        <f t="shared" si="15"/>
        <v>16.417910447761194</v>
      </c>
      <c r="W52" s="104">
        <f t="shared" si="15"/>
        <v>43.82022471910113</v>
      </c>
      <c r="X52" s="102" t="e">
        <f t="shared" si="15"/>
        <v>#DIV/0!</v>
      </c>
      <c r="Y52" s="104">
        <f t="shared" si="15"/>
        <v>36.3265306122449</v>
      </c>
      <c r="Z52" s="104">
        <f t="shared" si="15"/>
        <v>10.72961373390558</v>
      </c>
      <c r="AA52" s="104" t="e">
        <f t="shared" si="15"/>
        <v>#DIV/0!</v>
      </c>
      <c r="AB52" s="104">
        <f t="shared" si="15"/>
        <v>10.72961373390558</v>
      </c>
      <c r="AC52" s="104">
        <f t="shared" si="15"/>
        <v>49.80988593155893</v>
      </c>
    </row>
    <row r="53" spans="1:29" ht="19.5" thickBot="1">
      <c r="A53" s="25" t="s">
        <v>43</v>
      </c>
      <c r="B53" s="102">
        <f aca="true" t="shared" si="16" ref="B53:AC53">(B29-B37)/B29*100</f>
        <v>100</v>
      </c>
      <c r="C53" s="104">
        <f t="shared" si="16"/>
        <v>100</v>
      </c>
      <c r="D53" s="104">
        <f t="shared" si="16"/>
        <v>99.9028182701652</v>
      </c>
      <c r="E53" s="104">
        <f t="shared" si="16"/>
        <v>99.32584269662922</v>
      </c>
      <c r="F53" s="104">
        <f t="shared" si="16"/>
        <v>99.45414847161572</v>
      </c>
      <c r="G53" s="104">
        <f t="shared" si="16"/>
        <v>99.57671957671957</v>
      </c>
      <c r="H53" s="104">
        <f t="shared" si="16"/>
        <v>92.56198347107438</v>
      </c>
      <c r="I53" s="104">
        <f t="shared" si="16"/>
        <v>99.10641754670999</v>
      </c>
      <c r="J53" s="104">
        <f t="shared" si="16"/>
        <v>98.1678486997636</v>
      </c>
      <c r="K53" s="104">
        <f t="shared" si="16"/>
        <v>98.02224969097651</v>
      </c>
      <c r="L53" s="104">
        <f t="shared" si="16"/>
        <v>97.64359351988217</v>
      </c>
      <c r="M53" s="104">
        <f t="shared" si="16"/>
        <v>98.73646209386283</v>
      </c>
      <c r="N53" s="104">
        <f t="shared" si="16"/>
        <v>99.55489614243324</v>
      </c>
      <c r="O53" s="104">
        <f t="shared" si="16"/>
        <v>99.24033149171271</v>
      </c>
      <c r="P53" s="104">
        <f t="shared" si="16"/>
        <v>99.00373599003736</v>
      </c>
      <c r="Q53" s="104">
        <f t="shared" si="16"/>
        <v>100</v>
      </c>
      <c r="R53" s="104">
        <f t="shared" si="16"/>
        <v>98.09264305177112</v>
      </c>
      <c r="S53" s="104">
        <f t="shared" si="16"/>
        <v>99.08172635445362</v>
      </c>
      <c r="T53" s="104">
        <f t="shared" si="16"/>
        <v>98.09523809523809</v>
      </c>
      <c r="U53" s="104">
        <f t="shared" si="16"/>
        <v>98.42662085179492</v>
      </c>
      <c r="V53" s="104">
        <f t="shared" si="16"/>
        <v>97.01492537313433</v>
      </c>
      <c r="W53" s="104">
        <f t="shared" si="16"/>
        <v>97.19101123595506</v>
      </c>
      <c r="X53" s="102" t="e">
        <f t="shared" si="16"/>
        <v>#DIV/0!</v>
      </c>
      <c r="Y53" s="104">
        <f t="shared" si="16"/>
        <v>97.14285714285714</v>
      </c>
      <c r="Z53" s="102">
        <f t="shared" si="16"/>
        <v>100</v>
      </c>
      <c r="AA53" s="102" t="e">
        <f t="shared" si="16"/>
        <v>#DIV/0!</v>
      </c>
      <c r="AB53" s="102">
        <f t="shared" si="16"/>
        <v>100</v>
      </c>
      <c r="AC53" s="104">
        <f t="shared" si="16"/>
        <v>98.66574490148633</v>
      </c>
    </row>
    <row r="54" spans="1:29" ht="33" thickBot="1">
      <c r="A54" s="25" t="s">
        <v>19</v>
      </c>
      <c r="B54" s="102">
        <f aca="true" t="shared" si="17" ref="B54:AC54">B36/B29*100</f>
        <v>6.451612903225806</v>
      </c>
      <c r="C54" s="104">
        <f t="shared" si="17"/>
        <v>6.451612903225806</v>
      </c>
      <c r="D54" s="104">
        <f t="shared" si="17"/>
        <v>5.053449951409135</v>
      </c>
      <c r="E54" s="104">
        <f t="shared" si="17"/>
        <v>6.292134831460674</v>
      </c>
      <c r="F54" s="104">
        <f t="shared" si="17"/>
        <v>4.6943231441048034</v>
      </c>
      <c r="G54" s="104">
        <f t="shared" si="17"/>
        <v>5.326278659611993</v>
      </c>
      <c r="H54" s="104">
        <f t="shared" si="17"/>
        <v>6.6115702479338845</v>
      </c>
      <c r="I54" s="104">
        <f t="shared" si="17"/>
        <v>7.6360682372055235</v>
      </c>
      <c r="J54" s="104">
        <f t="shared" si="17"/>
        <v>7.505910165484633</v>
      </c>
      <c r="K54" s="104">
        <f t="shared" si="17"/>
        <v>6.180469715698393</v>
      </c>
      <c r="L54" s="104">
        <f t="shared" si="17"/>
        <v>3.6818851251840945</v>
      </c>
      <c r="M54" s="104">
        <f t="shared" si="17"/>
        <v>8.303249097472925</v>
      </c>
      <c r="N54" s="104">
        <f t="shared" si="17"/>
        <v>4.005934718100891</v>
      </c>
      <c r="O54" s="104">
        <f t="shared" si="17"/>
        <v>7.596685082872928</v>
      </c>
      <c r="P54" s="104">
        <f t="shared" si="17"/>
        <v>6.47571606475716</v>
      </c>
      <c r="Q54" s="104">
        <f t="shared" si="17"/>
        <v>3.930817610062893</v>
      </c>
      <c r="R54" s="104">
        <f t="shared" si="17"/>
        <v>4.632152588555858</v>
      </c>
      <c r="S54" s="104">
        <f t="shared" si="17"/>
        <v>4.224058769513315</v>
      </c>
      <c r="T54" s="104">
        <f t="shared" si="17"/>
        <v>0</v>
      </c>
      <c r="U54" s="104">
        <f t="shared" si="17"/>
        <v>6.112668414865721</v>
      </c>
      <c r="V54" s="104">
        <f t="shared" si="17"/>
        <v>2.9850746268656714</v>
      </c>
      <c r="W54" s="104">
        <f t="shared" si="17"/>
        <v>10.674157303370785</v>
      </c>
      <c r="X54" s="102" t="e">
        <f t="shared" si="17"/>
        <v>#DIV/0!</v>
      </c>
      <c r="Y54" s="104">
        <f t="shared" si="17"/>
        <v>8.571428571428571</v>
      </c>
      <c r="Z54" s="102">
        <f t="shared" si="17"/>
        <v>3.004291845493562</v>
      </c>
      <c r="AA54" s="102" t="e">
        <f t="shared" si="17"/>
        <v>#DIV/0!</v>
      </c>
      <c r="AB54" s="102">
        <f t="shared" si="17"/>
        <v>3.004291845493562</v>
      </c>
      <c r="AC54" s="104">
        <f t="shared" si="17"/>
        <v>5.952298651918424</v>
      </c>
    </row>
    <row r="55" spans="1:29" ht="48" thickBot="1">
      <c r="A55" s="26" t="s">
        <v>18</v>
      </c>
      <c r="B55" s="103">
        <f aca="true" t="shared" si="18" ref="B55:AC55">(B48+B49+B50)/B28*100</f>
        <v>40.86021505376344</v>
      </c>
      <c r="C55" s="105">
        <f t="shared" si="18"/>
        <v>40.86021505376344</v>
      </c>
      <c r="D55" s="105">
        <f t="shared" si="18"/>
        <v>8.124459809853068</v>
      </c>
      <c r="E55" s="105">
        <f t="shared" si="18"/>
        <v>20.298507462686565</v>
      </c>
      <c r="F55" s="105">
        <f t="shared" si="18"/>
        <v>21.374045801526716</v>
      </c>
      <c r="G55" s="105">
        <f t="shared" si="18"/>
        <v>16.261682242990656</v>
      </c>
      <c r="H55" s="105">
        <f t="shared" si="18"/>
        <v>17.941585535465926</v>
      </c>
      <c r="I55" s="105">
        <f t="shared" si="18"/>
        <v>25.79730687455705</v>
      </c>
      <c r="J55" s="105">
        <f t="shared" si="18"/>
        <v>9.579320831221489</v>
      </c>
      <c r="K55" s="105">
        <f t="shared" si="18"/>
        <v>17.3036093418259</v>
      </c>
      <c r="L55" s="105">
        <f t="shared" si="18"/>
        <v>12.763320941759604</v>
      </c>
      <c r="M55" s="105">
        <f t="shared" si="18"/>
        <v>17.345399698340874</v>
      </c>
      <c r="N55" s="105">
        <f t="shared" si="18"/>
        <v>20.18348623853211</v>
      </c>
      <c r="O55" s="105">
        <f t="shared" si="18"/>
        <v>20.035252643948294</v>
      </c>
      <c r="P55" s="105">
        <f t="shared" si="18"/>
        <v>16.70378619153675</v>
      </c>
      <c r="Q55" s="105">
        <f t="shared" si="18"/>
        <v>13.900134952766532</v>
      </c>
      <c r="R55" s="105">
        <f t="shared" si="18"/>
        <v>15.795454545454547</v>
      </c>
      <c r="S55" s="105">
        <f t="shared" si="18"/>
        <v>20.45101088646967</v>
      </c>
      <c r="T55" s="105">
        <f t="shared" si="18"/>
        <v>0.7462686567164178</v>
      </c>
      <c r="U55" s="105">
        <f t="shared" si="18"/>
        <v>17.137549345924608</v>
      </c>
      <c r="V55" s="105">
        <f t="shared" si="18"/>
        <v>13.432835820895523</v>
      </c>
      <c r="W55" s="105">
        <f t="shared" si="18"/>
        <v>81.57894736842105</v>
      </c>
      <c r="X55" s="103" t="e">
        <f t="shared" si="18"/>
        <v>#DIV/0!</v>
      </c>
      <c r="Y55" s="105">
        <f t="shared" si="18"/>
        <v>63.81322957198443</v>
      </c>
      <c r="Z55" s="103">
        <f t="shared" si="18"/>
        <v>6.008583690987124</v>
      </c>
      <c r="AA55" s="103" t="e">
        <f t="shared" si="18"/>
        <v>#DIV/0!</v>
      </c>
      <c r="AB55" s="103">
        <f t="shared" si="18"/>
        <v>6.008583690987124</v>
      </c>
      <c r="AC55" s="105">
        <f t="shared" si="18"/>
        <v>17.663954044997606</v>
      </c>
    </row>
    <row r="56" spans="1:29" ht="16.5" thickBot="1">
      <c r="A56" s="25" t="s">
        <v>16</v>
      </c>
      <c r="B56" s="103">
        <f aca="true" t="shared" si="19" ref="B56:AC56">B49/B28*100</f>
        <v>3.225806451612903</v>
      </c>
      <c r="C56" s="105">
        <f t="shared" si="19"/>
        <v>3.225806451612903</v>
      </c>
      <c r="D56" s="105">
        <f t="shared" si="19"/>
        <v>0.6914433880726015</v>
      </c>
      <c r="E56" s="105">
        <f t="shared" si="19"/>
        <v>2.1890547263681595</v>
      </c>
      <c r="F56" s="105">
        <f t="shared" si="19"/>
        <v>1.6221374045801527</v>
      </c>
      <c r="G56" s="105">
        <f t="shared" si="19"/>
        <v>1.4641744548286604</v>
      </c>
      <c r="H56" s="105">
        <f t="shared" si="19"/>
        <v>1.6689847009735743</v>
      </c>
      <c r="I56" s="105">
        <f t="shared" si="19"/>
        <v>2.551381998582565</v>
      </c>
      <c r="J56" s="105">
        <f t="shared" si="19"/>
        <v>0.912316269640142</v>
      </c>
      <c r="K56" s="105">
        <f t="shared" si="19"/>
        <v>1.6985138004246285</v>
      </c>
      <c r="L56" s="105">
        <f t="shared" si="19"/>
        <v>0.49566294919454773</v>
      </c>
      <c r="M56" s="105">
        <f t="shared" si="19"/>
        <v>2.413273001508296</v>
      </c>
      <c r="N56" s="105">
        <f t="shared" si="19"/>
        <v>1.834862385321101</v>
      </c>
      <c r="O56" s="105">
        <f t="shared" si="19"/>
        <v>2.3501762632197414</v>
      </c>
      <c r="P56" s="105">
        <f t="shared" si="19"/>
        <v>1.670378619153675</v>
      </c>
      <c r="Q56" s="105">
        <f t="shared" si="19"/>
        <v>0.6747638326585695</v>
      </c>
      <c r="R56" s="105">
        <f t="shared" si="19"/>
        <v>1.25</v>
      </c>
      <c r="S56" s="105">
        <f t="shared" si="19"/>
        <v>1.6329704510108864</v>
      </c>
      <c r="T56" s="105">
        <f t="shared" si="19"/>
        <v>0</v>
      </c>
      <c r="U56" s="105">
        <f t="shared" si="19"/>
        <v>1.6100317362024923</v>
      </c>
      <c r="V56" s="105">
        <f t="shared" si="19"/>
        <v>0</v>
      </c>
      <c r="W56" s="105">
        <f t="shared" si="19"/>
        <v>34.21052631578947</v>
      </c>
      <c r="X56" s="103" t="e">
        <f t="shared" si="19"/>
        <v>#DIV/0!</v>
      </c>
      <c r="Y56" s="105">
        <f t="shared" si="19"/>
        <v>25.291828793774318</v>
      </c>
      <c r="Z56" s="103">
        <f t="shared" si="19"/>
        <v>0</v>
      </c>
      <c r="AA56" s="103" t="e">
        <f t="shared" si="19"/>
        <v>#DIV/0!</v>
      </c>
      <c r="AB56" s="103">
        <f t="shared" si="19"/>
        <v>0</v>
      </c>
      <c r="AC56" s="105">
        <f t="shared" si="19"/>
        <v>1.9327429392053614</v>
      </c>
    </row>
    <row r="57" spans="1:29" ht="15.75" customHeight="1" thickBot="1">
      <c r="A57" s="26" t="s">
        <v>20</v>
      </c>
      <c r="B57" s="103">
        <f aca="true" t="shared" si="20" ref="B57:AC57">B38/B28*100</f>
        <v>0</v>
      </c>
      <c r="C57" s="103">
        <f t="shared" si="20"/>
        <v>0</v>
      </c>
      <c r="D57" s="105">
        <f t="shared" si="20"/>
        <v>0.25929127052722556</v>
      </c>
      <c r="E57" s="105">
        <f t="shared" si="20"/>
        <v>0.2985074626865672</v>
      </c>
      <c r="F57" s="105">
        <f t="shared" si="20"/>
        <v>0</v>
      </c>
      <c r="G57" s="105">
        <f t="shared" si="20"/>
        <v>0.1869158878504673</v>
      </c>
      <c r="H57" s="105">
        <f t="shared" si="20"/>
        <v>0.4172461752433936</v>
      </c>
      <c r="I57" s="105">
        <f t="shared" si="20"/>
        <v>0.42523033309709424</v>
      </c>
      <c r="J57" s="105">
        <f t="shared" si="20"/>
        <v>0.5068423720223011</v>
      </c>
      <c r="K57" s="105">
        <f t="shared" si="20"/>
        <v>0</v>
      </c>
      <c r="L57" s="105">
        <f t="shared" si="20"/>
        <v>0.37174721189591076</v>
      </c>
      <c r="M57" s="105">
        <f t="shared" si="20"/>
        <v>0.301659125188537</v>
      </c>
      <c r="N57" s="105">
        <f t="shared" si="20"/>
        <v>0.9174311926605505</v>
      </c>
      <c r="O57" s="105">
        <f t="shared" si="20"/>
        <v>0.2937720329024677</v>
      </c>
      <c r="P57" s="105">
        <f t="shared" si="20"/>
        <v>0</v>
      </c>
      <c r="Q57" s="105">
        <f t="shared" si="20"/>
        <v>0.1349527665317139</v>
      </c>
      <c r="R57" s="105">
        <f t="shared" si="20"/>
        <v>0.3409090909090909</v>
      </c>
      <c r="S57" s="105">
        <f t="shared" si="20"/>
        <v>0.23328149300155523</v>
      </c>
      <c r="T57" s="105">
        <f t="shared" si="20"/>
        <v>0</v>
      </c>
      <c r="U57" s="105">
        <f t="shared" si="20"/>
        <v>0.3328430993110922</v>
      </c>
      <c r="V57" s="105">
        <f t="shared" si="20"/>
        <v>2.9850746268656714</v>
      </c>
      <c r="W57" s="105">
        <f t="shared" si="20"/>
        <v>4.2105263157894735</v>
      </c>
      <c r="X57" s="103" t="e">
        <f t="shared" si="20"/>
        <v>#DIV/0!</v>
      </c>
      <c r="Y57" s="105">
        <f t="shared" si="20"/>
        <v>3.8910505836575875</v>
      </c>
      <c r="Z57" s="103">
        <f t="shared" si="20"/>
        <v>0</v>
      </c>
      <c r="AA57" s="103" t="e">
        <f t="shared" si="20"/>
        <v>#DIV/0!</v>
      </c>
      <c r="AB57" s="103">
        <f t="shared" si="20"/>
        <v>0</v>
      </c>
      <c r="AC57" s="105">
        <f t="shared" si="20"/>
        <v>0.3530397319291527</v>
      </c>
    </row>
    <row r="58" spans="1:29" ht="16.5" thickBot="1">
      <c r="A58" s="27" t="s">
        <v>17</v>
      </c>
      <c r="B58" s="103">
        <f aca="true" t="shared" si="21" ref="B58:AC58">B28-B12</f>
        <v>-4</v>
      </c>
      <c r="C58" s="103">
        <f t="shared" si="21"/>
        <v>-4</v>
      </c>
      <c r="D58" s="103">
        <f t="shared" si="21"/>
        <v>-1</v>
      </c>
      <c r="E58" s="103">
        <f t="shared" si="21"/>
        <v>-8</v>
      </c>
      <c r="F58" s="103">
        <f t="shared" si="21"/>
        <v>-15</v>
      </c>
      <c r="G58" s="103">
        <f t="shared" si="21"/>
        <v>-24</v>
      </c>
      <c r="H58" s="103">
        <f t="shared" si="21"/>
        <v>-4</v>
      </c>
      <c r="I58" s="103">
        <f t="shared" si="21"/>
        <v>0</v>
      </c>
      <c r="J58" s="103">
        <f t="shared" si="21"/>
        <v>-4</v>
      </c>
      <c r="K58" s="103">
        <f t="shared" si="21"/>
        <v>-7</v>
      </c>
      <c r="L58" s="103">
        <f t="shared" si="21"/>
        <v>-15</v>
      </c>
      <c r="M58" s="103">
        <f t="shared" si="21"/>
        <v>-3</v>
      </c>
      <c r="N58" s="103">
        <f t="shared" si="21"/>
        <v>-3</v>
      </c>
      <c r="O58" s="103">
        <f t="shared" si="21"/>
        <v>4</v>
      </c>
      <c r="P58" s="103">
        <f t="shared" si="21"/>
        <v>-5</v>
      </c>
      <c r="Q58" s="103">
        <f t="shared" si="21"/>
        <v>-2</v>
      </c>
      <c r="R58" s="103">
        <f t="shared" si="21"/>
        <v>2</v>
      </c>
      <c r="S58" s="103">
        <f t="shared" si="21"/>
        <v>-4</v>
      </c>
      <c r="T58" s="103">
        <f t="shared" si="21"/>
        <v>4</v>
      </c>
      <c r="U58" s="103">
        <f t="shared" si="21"/>
        <v>-37</v>
      </c>
      <c r="V58" s="103">
        <f t="shared" si="21"/>
        <v>-1</v>
      </c>
      <c r="W58" s="103">
        <f t="shared" si="21"/>
        <v>-2</v>
      </c>
      <c r="X58" s="103">
        <f t="shared" si="21"/>
        <v>0</v>
      </c>
      <c r="Y58" s="103">
        <f t="shared" si="21"/>
        <v>-3</v>
      </c>
      <c r="Z58" s="103">
        <f t="shared" si="21"/>
        <v>-46</v>
      </c>
      <c r="AA58" s="103">
        <f t="shared" si="21"/>
        <v>0</v>
      </c>
      <c r="AB58" s="103">
        <f t="shared" si="21"/>
        <v>-46</v>
      </c>
      <c r="AC58" s="103">
        <f t="shared" si="21"/>
        <v>-114</v>
      </c>
    </row>
    <row r="60" spans="1:30" ht="12.75">
      <c r="A60" t="s">
        <v>66</v>
      </c>
      <c r="B60" s="196">
        <f aca="true" t="shared" si="22" ref="B60:AD60">B35/B29*100</f>
        <v>0</v>
      </c>
      <c r="C60" s="196">
        <f t="shared" si="22"/>
        <v>0</v>
      </c>
      <c r="D60" s="196">
        <f t="shared" si="22"/>
        <v>6.608357628765791</v>
      </c>
      <c r="E60" s="196">
        <f t="shared" si="22"/>
        <v>11.348314606741573</v>
      </c>
      <c r="F60" s="196">
        <f t="shared" si="22"/>
        <v>5.895196506550218</v>
      </c>
      <c r="G60" s="196">
        <f t="shared" si="22"/>
        <v>7.865961199294532</v>
      </c>
      <c r="H60" s="196">
        <f t="shared" si="22"/>
        <v>4.628099173553719</v>
      </c>
      <c r="I60" s="196">
        <f t="shared" si="22"/>
        <v>7.473598700243704</v>
      </c>
      <c r="J60" s="196">
        <f t="shared" si="22"/>
        <v>7.505910165484633</v>
      </c>
      <c r="K60" s="196">
        <f t="shared" si="22"/>
        <v>8.899876390605685</v>
      </c>
      <c r="L60" s="196">
        <f t="shared" si="22"/>
        <v>7.069219440353461</v>
      </c>
      <c r="M60" s="196">
        <f t="shared" si="22"/>
        <v>8.844765342960288</v>
      </c>
      <c r="N60" s="196">
        <f t="shared" si="22"/>
        <v>7.121661721068249</v>
      </c>
      <c r="O60" s="196">
        <f t="shared" si="22"/>
        <v>4.074585635359116</v>
      </c>
      <c r="P60" s="196">
        <f t="shared" si="22"/>
        <v>6.60024906600249</v>
      </c>
      <c r="Q60" s="196">
        <f t="shared" si="22"/>
        <v>6.918238993710692</v>
      </c>
      <c r="R60" s="196">
        <f t="shared" si="22"/>
        <v>9.945504087193461</v>
      </c>
      <c r="S60" s="196">
        <f t="shared" si="22"/>
        <v>6.978879706152434</v>
      </c>
      <c r="T60" s="196">
        <f t="shared" si="22"/>
        <v>1.9047619047619049</v>
      </c>
      <c r="U60" s="196">
        <f t="shared" si="22"/>
        <v>6.971697260150105</v>
      </c>
      <c r="V60" s="196">
        <f t="shared" si="22"/>
        <v>0</v>
      </c>
      <c r="W60" s="196">
        <f t="shared" si="22"/>
        <v>7.303370786516854</v>
      </c>
      <c r="X60" s="196" t="e">
        <f t="shared" si="22"/>
        <v>#DIV/0!</v>
      </c>
      <c r="Y60" s="196">
        <f t="shared" si="22"/>
        <v>5.3061224489795915</v>
      </c>
      <c r="Z60" s="196">
        <f t="shared" si="22"/>
        <v>0</v>
      </c>
      <c r="AA60" s="196" t="e">
        <f t="shared" si="22"/>
        <v>#DIV/0!</v>
      </c>
      <c r="AB60" s="196">
        <f t="shared" si="22"/>
        <v>0</v>
      </c>
      <c r="AC60" s="196">
        <f t="shared" si="22"/>
        <v>6.961631524369167</v>
      </c>
      <c r="AD60" s="196" t="e">
        <f t="shared" si="22"/>
        <v>#DIV/0!</v>
      </c>
    </row>
    <row r="62" spans="2:30" ht="12.75">
      <c r="B62" s="196">
        <f aca="true" t="shared" si="23" ref="B62:AD62">B36/B29*100</f>
        <v>6.451612903225806</v>
      </c>
      <c r="C62" s="196">
        <f t="shared" si="23"/>
        <v>6.451612903225806</v>
      </c>
      <c r="D62" s="196">
        <f t="shared" si="23"/>
        <v>5.053449951409135</v>
      </c>
      <c r="E62" s="196">
        <f t="shared" si="23"/>
        <v>6.292134831460674</v>
      </c>
      <c r="F62" s="196">
        <f t="shared" si="23"/>
        <v>4.6943231441048034</v>
      </c>
      <c r="G62" s="196">
        <f t="shared" si="23"/>
        <v>5.326278659611993</v>
      </c>
      <c r="H62" s="196">
        <f t="shared" si="23"/>
        <v>6.6115702479338845</v>
      </c>
      <c r="I62" s="196">
        <f t="shared" si="23"/>
        <v>7.6360682372055235</v>
      </c>
      <c r="J62" s="196">
        <f t="shared" si="23"/>
        <v>7.505910165484633</v>
      </c>
      <c r="K62" s="196">
        <f t="shared" si="23"/>
        <v>6.180469715698393</v>
      </c>
      <c r="L62" s="196">
        <f t="shared" si="23"/>
        <v>3.6818851251840945</v>
      </c>
      <c r="M62" s="196">
        <f t="shared" si="23"/>
        <v>8.303249097472925</v>
      </c>
      <c r="N62" s="196">
        <f t="shared" si="23"/>
        <v>4.005934718100891</v>
      </c>
      <c r="O62" s="196">
        <f t="shared" si="23"/>
        <v>7.596685082872928</v>
      </c>
      <c r="P62" s="196">
        <f t="shared" si="23"/>
        <v>6.47571606475716</v>
      </c>
      <c r="Q62" s="196">
        <f t="shared" si="23"/>
        <v>3.930817610062893</v>
      </c>
      <c r="R62" s="196">
        <f t="shared" si="23"/>
        <v>4.632152588555858</v>
      </c>
      <c r="S62" s="196">
        <f t="shared" si="23"/>
        <v>4.224058769513315</v>
      </c>
      <c r="T62" s="196">
        <f t="shared" si="23"/>
        <v>0</v>
      </c>
      <c r="U62" s="196">
        <f t="shared" si="23"/>
        <v>6.112668414865721</v>
      </c>
      <c r="V62" s="196">
        <f t="shared" si="23"/>
        <v>2.9850746268656714</v>
      </c>
      <c r="W62" s="196">
        <f t="shared" si="23"/>
        <v>10.674157303370785</v>
      </c>
      <c r="X62" s="196" t="e">
        <f t="shared" si="23"/>
        <v>#DIV/0!</v>
      </c>
      <c r="Y62" s="196">
        <f t="shared" si="23"/>
        <v>8.571428571428571</v>
      </c>
      <c r="Z62" s="196">
        <f t="shared" si="23"/>
        <v>3.004291845493562</v>
      </c>
      <c r="AA62" s="196" t="e">
        <f t="shared" si="23"/>
        <v>#DIV/0!</v>
      </c>
      <c r="AB62" s="196">
        <f t="shared" si="23"/>
        <v>3.004291845493562</v>
      </c>
      <c r="AC62" s="196">
        <f t="shared" si="23"/>
        <v>5.952298651918424</v>
      </c>
      <c r="AD62" s="196" t="e">
        <f t="shared" si="23"/>
        <v>#DIV/0!</v>
      </c>
    </row>
  </sheetData>
  <sheetProtection/>
  <mergeCells count="9">
    <mergeCell ref="V3:Y3"/>
    <mergeCell ref="Z3:AB3"/>
    <mergeCell ref="AC3:AC4"/>
    <mergeCell ref="A10:AC10"/>
    <mergeCell ref="A6:AC6"/>
    <mergeCell ref="A1:AC1"/>
    <mergeCell ref="D3:G3"/>
    <mergeCell ref="H3:U3"/>
    <mergeCell ref="B3:C3"/>
  </mergeCells>
  <printOptions/>
  <pageMargins left="0.7874015748031497" right="0.1968503937007874" top="0.1968503937007874" bottom="0.1968503937007874" header="0" footer="0"/>
  <pageSetup fitToHeight="0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8"/>
  <sheetViews>
    <sheetView view="pageBreakPreview" zoomScale="70" zoomScaleNormal="55" zoomScaleSheetLayoutView="70" zoomScalePageLayoutView="0" workbookViewId="0" topLeftCell="A1">
      <selection activeCell="AE13" sqref="AE13"/>
    </sheetView>
  </sheetViews>
  <sheetFormatPr defaultColWidth="9.00390625" defaultRowHeight="12.75"/>
  <cols>
    <col min="1" max="1" width="43.375" style="0" customWidth="1"/>
    <col min="2" max="2" width="7.625" style="1" customWidth="1"/>
    <col min="3" max="3" width="7.75390625" style="1" bestFit="1" customWidth="1"/>
    <col min="4" max="5" width="9.125" style="1" bestFit="1" customWidth="1"/>
    <col min="6" max="6" width="9.25390625" style="1" customWidth="1"/>
    <col min="7" max="7" width="9.25390625" style="1" bestFit="1" customWidth="1"/>
    <col min="8" max="8" width="7.875" style="1" customWidth="1"/>
    <col min="9" max="12" width="7.75390625" style="1" bestFit="1" customWidth="1"/>
    <col min="13" max="13" width="9.25390625" style="1" bestFit="1" customWidth="1"/>
    <col min="14" max="14" width="7.125" style="1" customWidth="1"/>
    <col min="15" max="16" width="7.75390625" style="1" bestFit="1" customWidth="1"/>
    <col min="17" max="17" width="7.875" style="1" customWidth="1"/>
    <col min="18" max="18" width="7.75390625" style="1" bestFit="1" customWidth="1"/>
    <col min="19" max="19" width="9.25390625" style="1" bestFit="1" customWidth="1"/>
    <col min="20" max="20" width="8.375" style="0" customWidth="1"/>
    <col min="21" max="21" width="8.00390625" style="0" customWidth="1"/>
    <col min="22" max="22" width="7.75390625" style="0" bestFit="1" customWidth="1"/>
    <col min="23" max="23" width="7.25390625" style="0" customWidth="1"/>
    <col min="24" max="24" width="7.875" style="0" customWidth="1"/>
    <col min="25" max="25" width="9.75390625" style="0" customWidth="1"/>
    <col min="26" max="26" width="7.625" style="0" customWidth="1"/>
    <col min="27" max="27" width="10.00390625" style="0" bestFit="1" customWidth="1"/>
  </cols>
  <sheetData>
    <row r="1" spans="1:27" ht="18.75">
      <c r="A1" s="219" t="s">
        <v>78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</row>
    <row r="2" spans="1:27" ht="12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58.5" customHeight="1" thickBot="1">
      <c r="A3" s="3"/>
      <c r="B3" s="208" t="s">
        <v>45</v>
      </c>
      <c r="C3" s="220"/>
      <c r="D3" s="220"/>
      <c r="E3" s="220"/>
      <c r="F3" s="220"/>
      <c r="G3" s="221"/>
      <c r="H3" s="208" t="s">
        <v>46</v>
      </c>
      <c r="I3" s="220"/>
      <c r="J3" s="220"/>
      <c r="K3" s="220"/>
      <c r="L3" s="220"/>
      <c r="M3" s="221"/>
      <c r="N3" s="208" t="s">
        <v>47</v>
      </c>
      <c r="O3" s="220"/>
      <c r="P3" s="220"/>
      <c r="Q3" s="220"/>
      <c r="R3" s="220"/>
      <c r="S3" s="220"/>
      <c r="T3" s="222" t="s">
        <v>48</v>
      </c>
      <c r="U3" s="222"/>
      <c r="V3" s="222"/>
      <c r="W3" s="208" t="s">
        <v>49</v>
      </c>
      <c r="X3" s="220"/>
      <c r="Y3" s="223"/>
      <c r="Z3" s="209"/>
      <c r="AA3" s="210" t="s">
        <v>59</v>
      </c>
    </row>
    <row r="4" spans="1:27" ht="16.5" thickBot="1">
      <c r="A4" s="4"/>
      <c r="B4" s="5" t="s">
        <v>54</v>
      </c>
      <c r="C4" s="5" t="s">
        <v>55</v>
      </c>
      <c r="D4" s="5" t="s">
        <v>56</v>
      </c>
      <c r="E4" s="5" t="s">
        <v>57</v>
      </c>
      <c r="F4" s="5" t="s">
        <v>58</v>
      </c>
      <c r="G4" s="6" t="s">
        <v>14</v>
      </c>
      <c r="H4" s="7" t="s">
        <v>54</v>
      </c>
      <c r="I4" s="7" t="s">
        <v>55</v>
      </c>
      <c r="J4" s="7" t="s">
        <v>56</v>
      </c>
      <c r="K4" s="5" t="s">
        <v>57</v>
      </c>
      <c r="L4" s="28" t="s">
        <v>58</v>
      </c>
      <c r="M4" s="6" t="s">
        <v>14</v>
      </c>
      <c r="N4" s="7" t="s">
        <v>54</v>
      </c>
      <c r="O4" s="7" t="s">
        <v>55</v>
      </c>
      <c r="P4" s="7" t="s">
        <v>56</v>
      </c>
      <c r="Q4" s="7" t="s">
        <v>57</v>
      </c>
      <c r="R4" s="7" t="s">
        <v>58</v>
      </c>
      <c r="S4" s="8" t="s">
        <v>14</v>
      </c>
      <c r="T4" s="9" t="s">
        <v>56</v>
      </c>
      <c r="U4" s="9" t="s">
        <v>58</v>
      </c>
      <c r="V4" s="10" t="s">
        <v>14</v>
      </c>
      <c r="W4" s="201" t="s">
        <v>54</v>
      </c>
      <c r="X4" s="202" t="s">
        <v>57</v>
      </c>
      <c r="Y4" s="29" t="s">
        <v>58</v>
      </c>
      <c r="Z4" s="10" t="s">
        <v>14</v>
      </c>
      <c r="AA4" s="211"/>
    </row>
    <row r="5" spans="1:27" ht="31.5">
      <c r="A5" s="54" t="s">
        <v>72</v>
      </c>
      <c r="B5" s="75">
        <f>B7+B8+B9</f>
        <v>3112</v>
      </c>
      <c r="C5" s="75">
        <f aca="true" t="shared" si="0" ref="C5:Y5">C7+C8+C9</f>
        <v>2360</v>
      </c>
      <c r="D5" s="75">
        <f t="shared" si="0"/>
        <v>4178</v>
      </c>
      <c r="E5" s="75">
        <f t="shared" si="0"/>
        <v>957</v>
      </c>
      <c r="F5" s="75">
        <f t="shared" si="0"/>
        <v>93</v>
      </c>
      <c r="G5" s="76">
        <f>SUM(B5:F5)</f>
        <v>10700</v>
      </c>
      <c r="H5" s="75">
        <f t="shared" si="0"/>
        <v>3787</v>
      </c>
      <c r="I5" s="75">
        <f t="shared" si="0"/>
        <v>1790</v>
      </c>
      <c r="J5" s="75">
        <f t="shared" si="0"/>
        <v>1199</v>
      </c>
      <c r="K5" s="75">
        <f t="shared" si="0"/>
        <v>2152</v>
      </c>
      <c r="L5" s="75">
        <f t="shared" si="0"/>
        <v>3214</v>
      </c>
      <c r="M5" s="76">
        <f>SUM(H5:L5)</f>
        <v>12142</v>
      </c>
      <c r="N5" s="75">
        <f t="shared" si="0"/>
        <v>5144</v>
      </c>
      <c r="O5" s="75">
        <f t="shared" si="0"/>
        <v>9812</v>
      </c>
      <c r="P5" s="75">
        <f t="shared" si="0"/>
        <v>10819</v>
      </c>
      <c r="Q5" s="75">
        <f t="shared" si="0"/>
        <v>12466</v>
      </c>
      <c r="R5" s="75">
        <f t="shared" si="0"/>
        <v>12956</v>
      </c>
      <c r="S5" s="77">
        <f>SUM(N5:R5)</f>
        <v>51197</v>
      </c>
      <c r="T5" s="75">
        <f t="shared" si="0"/>
        <v>236</v>
      </c>
      <c r="U5" s="75">
        <f t="shared" si="0"/>
        <v>257</v>
      </c>
      <c r="V5" s="77">
        <f>SUM(T5:U5)</f>
        <v>493</v>
      </c>
      <c r="W5" s="75">
        <f t="shared" si="0"/>
        <v>142</v>
      </c>
      <c r="X5" s="75">
        <f t="shared" si="0"/>
        <v>277</v>
      </c>
      <c r="Y5" s="75">
        <f t="shared" si="0"/>
        <v>233</v>
      </c>
      <c r="Z5" s="77">
        <f>SUM(W5:Y5)</f>
        <v>652</v>
      </c>
      <c r="AA5" s="78">
        <f>SUM(Z5,V5,S5,M5,G5)</f>
        <v>75184</v>
      </c>
    </row>
    <row r="6" spans="1:27" ht="14.25" thickBot="1">
      <c r="A6" s="215" t="s">
        <v>35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26"/>
      <c r="AA6" s="227"/>
    </row>
    <row r="7" spans="1:27" ht="20.25" thickBot="1">
      <c r="A7" s="12" t="s">
        <v>32</v>
      </c>
      <c r="B7" s="55">
        <f>ИНД!F7</f>
        <v>3053</v>
      </c>
      <c r="C7" s="56">
        <f>ЛЕН!E7</f>
        <v>2352</v>
      </c>
      <c r="D7" s="56">
        <f>ОКТ!F7</f>
        <v>4161</v>
      </c>
      <c r="E7" s="56">
        <f>ПЕРВ!C7</f>
        <v>957</v>
      </c>
      <c r="F7" s="56">
        <f>УСТ!C7</f>
        <v>93</v>
      </c>
      <c r="G7" s="32">
        <f aca="true" t="shared" si="1" ref="G7:G50">SUM(B7:F7)</f>
        <v>10616</v>
      </c>
      <c r="H7" s="55">
        <f>ИНД!J7</f>
        <v>3773</v>
      </c>
      <c r="I7" s="55">
        <f>ЛЕН!H7</f>
        <v>1787</v>
      </c>
      <c r="J7" s="55">
        <f>ОКТ!H7</f>
        <v>1190</v>
      </c>
      <c r="K7" s="55">
        <f>ПЕРВ!F7</f>
        <v>2144</v>
      </c>
      <c r="L7" s="59">
        <f>УСТ!G7</f>
        <v>3210</v>
      </c>
      <c r="M7" s="32">
        <f aca="true" t="shared" si="2" ref="M7:M50">SUM(H7:L7)</f>
        <v>12104</v>
      </c>
      <c r="N7" s="55">
        <f>ИНД!P7</f>
        <v>5113</v>
      </c>
      <c r="O7" s="55">
        <f>ЛЕН!T7</f>
        <v>9735</v>
      </c>
      <c r="P7" s="55">
        <f>ОКТ!W7</f>
        <v>10775</v>
      </c>
      <c r="Q7" s="55">
        <f>ПЕРВ!T7</f>
        <v>12399</v>
      </c>
      <c r="R7" s="55">
        <f>УСТ!U7</f>
        <v>12916</v>
      </c>
      <c r="S7" s="32">
        <f aca="true" t="shared" si="3" ref="S7:S50">SUM(N7:R7)</f>
        <v>50938</v>
      </c>
      <c r="T7" s="61">
        <f>ОКТ!AD7</f>
        <v>236</v>
      </c>
      <c r="U7" s="62">
        <f>УСТ!Y7</f>
        <v>257</v>
      </c>
      <c r="V7" s="33">
        <f>SUM(T7:U7)</f>
        <v>493</v>
      </c>
      <c r="W7" s="80">
        <f>ИНД!R7</f>
        <v>141</v>
      </c>
      <c r="X7" s="96">
        <f>ПЕРВ!W7</f>
        <v>277</v>
      </c>
      <c r="Y7" s="95">
        <f>УСТ!AB7</f>
        <v>233</v>
      </c>
      <c r="Z7" s="33">
        <f aca="true" t="shared" si="4" ref="Z7:Z50">SUM(W7:Y7)</f>
        <v>651</v>
      </c>
      <c r="AA7" s="34">
        <f>SUM(Z7,V7,S7,M7,G7)</f>
        <v>74802</v>
      </c>
    </row>
    <row r="8" spans="1:27" ht="20.25" thickBot="1">
      <c r="A8" s="12" t="s">
        <v>34</v>
      </c>
      <c r="B8" s="55">
        <f>ИНД!F8</f>
        <v>59</v>
      </c>
      <c r="C8" s="56">
        <f>ЛЕН!E8</f>
        <v>6</v>
      </c>
      <c r="D8" s="56">
        <f>ОКТ!F8</f>
        <v>9</v>
      </c>
      <c r="E8" s="56">
        <f>ПЕРВ!C8</f>
        <v>0</v>
      </c>
      <c r="F8" s="56">
        <f>УСТ!C8</f>
        <v>0</v>
      </c>
      <c r="G8" s="32">
        <f t="shared" si="1"/>
        <v>74</v>
      </c>
      <c r="H8" s="55">
        <f>ИНД!J8</f>
        <v>13</v>
      </c>
      <c r="I8" s="55">
        <f>ЛЕН!H8</f>
        <v>3</v>
      </c>
      <c r="J8" s="55">
        <f>ОКТ!H8</f>
        <v>6</v>
      </c>
      <c r="K8" s="55">
        <f>ПЕРВ!F8</f>
        <v>6</v>
      </c>
      <c r="L8" s="59">
        <f>УСТ!G8</f>
        <v>4</v>
      </c>
      <c r="M8" s="32">
        <f t="shared" si="2"/>
        <v>32</v>
      </c>
      <c r="N8" s="55">
        <f>ИНД!P8</f>
        <v>29</v>
      </c>
      <c r="O8" s="55">
        <f>ЛЕН!T8</f>
        <v>72</v>
      </c>
      <c r="P8" s="55">
        <f>ОКТ!W8</f>
        <v>43</v>
      </c>
      <c r="Q8" s="55">
        <f>ПЕРВ!T8</f>
        <v>62</v>
      </c>
      <c r="R8" s="55">
        <f>УСТ!U8</f>
        <v>35</v>
      </c>
      <c r="S8" s="32">
        <f t="shared" si="3"/>
        <v>241</v>
      </c>
      <c r="T8" s="61">
        <f>ОКТ!AD8</f>
        <v>0</v>
      </c>
      <c r="U8" s="62">
        <f>УСТ!Y8</f>
        <v>0</v>
      </c>
      <c r="V8" s="33">
        <f>SUM(T8:U8)</f>
        <v>0</v>
      </c>
      <c r="W8" s="80">
        <f>ИНД!R8</f>
        <v>1</v>
      </c>
      <c r="X8" s="96">
        <f>ПЕРВ!W8</f>
        <v>0</v>
      </c>
      <c r="Y8" s="95">
        <f>УСТ!AB8</f>
        <v>0</v>
      </c>
      <c r="Z8" s="33">
        <f t="shared" si="4"/>
        <v>1</v>
      </c>
      <c r="AA8" s="34">
        <f>SUM(Z8,V8,S8,M8,G8)</f>
        <v>348</v>
      </c>
    </row>
    <row r="9" spans="1:27" ht="20.25" thickBot="1">
      <c r="A9" s="37" t="s">
        <v>33</v>
      </c>
      <c r="B9" s="55">
        <f>ИНД!F9</f>
        <v>0</v>
      </c>
      <c r="C9" s="56">
        <f>ЛЕН!E9</f>
        <v>2</v>
      </c>
      <c r="D9" s="56">
        <f>ОКТ!F9</f>
        <v>8</v>
      </c>
      <c r="E9" s="56">
        <f>ПЕРВ!C9</f>
        <v>0</v>
      </c>
      <c r="F9" s="56">
        <f>УСТ!C9</f>
        <v>0</v>
      </c>
      <c r="G9" s="39">
        <f t="shared" si="1"/>
        <v>10</v>
      </c>
      <c r="H9" s="55">
        <f>ИНД!J9</f>
        <v>1</v>
      </c>
      <c r="I9" s="55">
        <f>ЛЕН!H9</f>
        <v>0</v>
      </c>
      <c r="J9" s="55">
        <f>ОКТ!H9</f>
        <v>3</v>
      </c>
      <c r="K9" s="55">
        <f>ПЕРВ!F9</f>
        <v>2</v>
      </c>
      <c r="L9" s="59">
        <f>УСТ!G9</f>
        <v>0</v>
      </c>
      <c r="M9" s="39">
        <f t="shared" si="2"/>
        <v>6</v>
      </c>
      <c r="N9" s="55">
        <f>ИНД!P9</f>
        <v>2</v>
      </c>
      <c r="O9" s="55">
        <f>ЛЕН!T9</f>
        <v>5</v>
      </c>
      <c r="P9" s="55">
        <f>ОКТ!W9</f>
        <v>1</v>
      </c>
      <c r="Q9" s="55">
        <f>ПЕРВ!T9</f>
        <v>5</v>
      </c>
      <c r="R9" s="55">
        <f>УСТ!U9</f>
        <v>5</v>
      </c>
      <c r="S9" s="39">
        <f t="shared" si="3"/>
        <v>18</v>
      </c>
      <c r="T9" s="61">
        <f>ОКТ!AD9</f>
        <v>0</v>
      </c>
      <c r="U9" s="62">
        <f>УСТ!Y9</f>
        <v>0</v>
      </c>
      <c r="V9" s="40">
        <f>SUM(T9:U9)</f>
        <v>0</v>
      </c>
      <c r="W9" s="80">
        <f>ИНД!R9</f>
        <v>0</v>
      </c>
      <c r="X9" s="96">
        <f>ПЕРВ!W9</f>
        <v>0</v>
      </c>
      <c r="Y9" s="95">
        <f>УСТ!AB9</f>
        <v>0</v>
      </c>
      <c r="Z9" s="40">
        <f t="shared" si="4"/>
        <v>0</v>
      </c>
      <c r="AA9" s="41">
        <f>SUM(Z9,V9,S9,M9,G9)</f>
        <v>34</v>
      </c>
    </row>
    <row r="10" spans="1:27" ht="14.25" thickBot="1">
      <c r="A10" s="212" t="s">
        <v>44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4"/>
    </row>
    <row r="11" spans="1:27" ht="20.25" thickBot="1">
      <c r="A11" s="13" t="s">
        <v>0</v>
      </c>
      <c r="B11" s="55">
        <f>ИНД!F11</f>
        <v>130</v>
      </c>
      <c r="C11" s="56">
        <f>ЛЕН!E11</f>
        <v>100</v>
      </c>
      <c r="D11" s="56">
        <f>ОКТ!F11</f>
        <v>167</v>
      </c>
      <c r="E11" s="56">
        <f>ПЕРВ!C11</f>
        <v>43</v>
      </c>
      <c r="F11" s="56">
        <f>УСТ!C11</f>
        <v>5</v>
      </c>
      <c r="G11" s="43">
        <f t="shared" si="1"/>
        <v>445</v>
      </c>
      <c r="H11" s="55">
        <f>ИНД!J11</f>
        <v>150</v>
      </c>
      <c r="I11" s="55">
        <f>ЛЕН!H11</f>
        <v>70</v>
      </c>
      <c r="J11" s="55">
        <f>ОКТ!H11</f>
        <v>49</v>
      </c>
      <c r="K11" s="55">
        <f>ПЕРВ!F11</f>
        <v>84</v>
      </c>
      <c r="L11" s="59">
        <f>УСТ!G11</f>
        <v>126</v>
      </c>
      <c r="M11" s="43">
        <f t="shared" si="2"/>
        <v>479</v>
      </c>
      <c r="N11" s="55">
        <f>ИНД!P11</f>
        <v>210</v>
      </c>
      <c r="O11" s="55">
        <f>ЛЕН!T11</f>
        <v>361</v>
      </c>
      <c r="P11" s="55">
        <f>ОКТ!W11</f>
        <v>447</v>
      </c>
      <c r="Q11" s="55">
        <f>ПЕРВ!T11</f>
        <v>510</v>
      </c>
      <c r="R11" s="55">
        <f>УСТ!U11</f>
        <v>503</v>
      </c>
      <c r="S11" s="43">
        <f t="shared" si="3"/>
        <v>2031</v>
      </c>
      <c r="T11" s="61">
        <f>ОКТ!AD11</f>
        <v>20</v>
      </c>
      <c r="U11" s="62">
        <f>УСТ!Y11</f>
        <v>24</v>
      </c>
      <c r="V11" s="44">
        <f>SUM(T11:U11)</f>
        <v>44</v>
      </c>
      <c r="W11" s="80">
        <f>ИНД!R11</f>
        <v>17</v>
      </c>
      <c r="X11" s="96">
        <f>ПЕРВ!W11</f>
        <v>35</v>
      </c>
      <c r="Y11" s="95">
        <f>УСТ!AB11</f>
        <v>21</v>
      </c>
      <c r="Z11" s="44">
        <f t="shared" si="4"/>
        <v>73</v>
      </c>
      <c r="AA11" s="45">
        <f>SUM(Z11,V11,S11,M11,G11)</f>
        <v>3072</v>
      </c>
    </row>
    <row r="12" spans="1:27" ht="20.25" thickBot="1">
      <c r="A12" s="14" t="s">
        <v>69</v>
      </c>
      <c r="B12" s="55">
        <f>ИНД!F12</f>
        <v>3044</v>
      </c>
      <c r="C12" s="56">
        <f>ЛЕН!E12</f>
        <v>2379</v>
      </c>
      <c r="D12" s="56">
        <f>ОКТ!F12</f>
        <v>4220</v>
      </c>
      <c r="E12" s="56">
        <f>ПЕРВ!C12</f>
        <v>975</v>
      </c>
      <c r="F12" s="56">
        <f>УСТ!C12</f>
        <v>97</v>
      </c>
      <c r="G12" s="32">
        <f t="shared" si="1"/>
        <v>10715</v>
      </c>
      <c r="H12" s="55">
        <f>ИНД!J12</f>
        <v>3791</v>
      </c>
      <c r="I12" s="55">
        <f>ЛЕН!H12</f>
        <v>1796</v>
      </c>
      <c r="J12" s="55">
        <f>ОКТ!H12</f>
        <v>1198</v>
      </c>
      <c r="K12" s="55">
        <f>ПЕРВ!F12</f>
        <v>2132</v>
      </c>
      <c r="L12" s="59">
        <f>УСТ!G12</f>
        <v>3234</v>
      </c>
      <c r="M12" s="32">
        <f t="shared" si="2"/>
        <v>12151</v>
      </c>
      <c r="N12" s="55">
        <f>ИНД!P12</f>
        <v>5152</v>
      </c>
      <c r="O12" s="55">
        <f>ЛЕН!T12</f>
        <v>9756</v>
      </c>
      <c r="P12" s="55">
        <f>ОКТ!W12</f>
        <v>10845</v>
      </c>
      <c r="Q12" s="55">
        <f>ПЕРВ!T12</f>
        <v>12520</v>
      </c>
      <c r="R12" s="55">
        <f>УСТ!U12</f>
        <v>12956</v>
      </c>
      <c r="S12" s="32">
        <f t="shared" si="3"/>
        <v>51229</v>
      </c>
      <c r="T12" s="61">
        <f>ОКТ!AD12</f>
        <v>233</v>
      </c>
      <c r="U12" s="62">
        <f>УСТ!Y12</f>
        <v>260</v>
      </c>
      <c r="V12" s="33">
        <f>SUM(T12:U12)</f>
        <v>493</v>
      </c>
      <c r="W12" s="80">
        <f>ИНД!R12</f>
        <v>190</v>
      </c>
      <c r="X12" s="96">
        <f>ПЕРВ!W12</f>
        <v>351</v>
      </c>
      <c r="Y12" s="95">
        <f>УСТ!AB12</f>
        <v>279</v>
      </c>
      <c r="Z12" s="33">
        <f t="shared" si="4"/>
        <v>820</v>
      </c>
      <c r="AA12" s="34">
        <f>SUM(Z12,V12,S12,M12,G12)</f>
        <v>75408</v>
      </c>
    </row>
    <row r="13" spans="1:27" ht="20.25" thickBot="1">
      <c r="A13" s="14" t="s">
        <v>23</v>
      </c>
      <c r="B13" s="55">
        <f>ИНД!F13</f>
        <v>91</v>
      </c>
      <c r="C13" s="56">
        <f>ЛЕН!E13</f>
        <v>17</v>
      </c>
      <c r="D13" s="56">
        <f>ОКТ!F13</f>
        <v>20</v>
      </c>
      <c r="E13" s="56">
        <f>ПЕРВ!C13</f>
        <v>6</v>
      </c>
      <c r="F13" s="56">
        <f>УСТ!C13</f>
        <v>0</v>
      </c>
      <c r="G13" s="32">
        <f t="shared" si="1"/>
        <v>134</v>
      </c>
      <c r="H13" s="55">
        <f>ИНД!J13</f>
        <v>87</v>
      </c>
      <c r="I13" s="55">
        <f>ЛЕН!H13</f>
        <v>15</v>
      </c>
      <c r="J13" s="55">
        <f>ОКТ!H13</f>
        <v>9</v>
      </c>
      <c r="K13" s="55">
        <f>ПЕРВ!F13</f>
        <v>46</v>
      </c>
      <c r="L13" s="59">
        <f>УСТ!G13</f>
        <v>25</v>
      </c>
      <c r="M13" s="32">
        <f t="shared" si="2"/>
        <v>182</v>
      </c>
      <c r="N13" s="55">
        <f>ИНД!P13</f>
        <v>81</v>
      </c>
      <c r="O13" s="55">
        <f>ЛЕН!T13</f>
        <v>173</v>
      </c>
      <c r="P13" s="55">
        <f>ОКТ!W13</f>
        <v>148</v>
      </c>
      <c r="Q13" s="55">
        <f>ПЕРВ!T13</f>
        <v>169</v>
      </c>
      <c r="R13" s="55">
        <f>УСТ!U13</f>
        <v>159</v>
      </c>
      <c r="S13" s="32">
        <f t="shared" si="3"/>
        <v>730</v>
      </c>
      <c r="T13" s="61">
        <f>ОКТ!AD13</f>
        <v>6</v>
      </c>
      <c r="U13" s="62">
        <f>УСТ!Y13</f>
        <v>4</v>
      </c>
      <c r="V13" s="33">
        <f>SUM(T13:U13)</f>
        <v>10</v>
      </c>
      <c r="W13" s="80">
        <f>ИНД!R13</f>
        <v>16</v>
      </c>
      <c r="X13" s="96">
        <f>ПЕРВ!W13</f>
        <v>55</v>
      </c>
      <c r="Y13" s="95">
        <f>УСТ!AB13</f>
        <v>36</v>
      </c>
      <c r="Z13" s="33">
        <f t="shared" si="4"/>
        <v>107</v>
      </c>
      <c r="AA13" s="34">
        <f>SUM(Z13,V13,S13,M13,G13)</f>
        <v>1163</v>
      </c>
    </row>
    <row r="14" spans="1:27" ht="16.5" thickBot="1">
      <c r="A14" s="14" t="s">
        <v>24</v>
      </c>
      <c r="B14" s="36">
        <f>SUM(B15:B27)</f>
        <v>82</v>
      </c>
      <c r="C14" s="36">
        <f aca="true" t="shared" si="5" ref="C14:AA14">SUM(C15:C27)</f>
        <v>36</v>
      </c>
      <c r="D14" s="36">
        <f t="shared" si="5"/>
        <v>75</v>
      </c>
      <c r="E14" s="36">
        <f t="shared" si="5"/>
        <v>24</v>
      </c>
      <c r="F14" s="36">
        <f t="shared" si="5"/>
        <v>4</v>
      </c>
      <c r="G14" s="36">
        <f t="shared" si="5"/>
        <v>221</v>
      </c>
      <c r="H14" s="36">
        <f t="shared" si="5"/>
        <v>105</v>
      </c>
      <c r="I14" s="36">
        <f>SUM(I15:I27)</f>
        <v>22</v>
      </c>
      <c r="J14" s="36">
        <f>SUM(J15:J27)</f>
        <v>17</v>
      </c>
      <c r="K14" s="36">
        <f t="shared" si="5"/>
        <v>34</v>
      </c>
      <c r="L14" s="36">
        <f t="shared" si="5"/>
        <v>49</v>
      </c>
      <c r="M14" s="36">
        <f t="shared" si="5"/>
        <v>227</v>
      </c>
      <c r="N14" s="36">
        <f t="shared" si="5"/>
        <v>120</v>
      </c>
      <c r="O14" s="36">
        <f t="shared" si="5"/>
        <v>194</v>
      </c>
      <c r="P14" s="36">
        <f t="shared" si="5"/>
        <v>218</v>
      </c>
      <c r="Q14" s="36">
        <f t="shared" si="5"/>
        <v>286</v>
      </c>
      <c r="R14" s="36">
        <f t="shared" si="5"/>
        <v>196</v>
      </c>
      <c r="S14" s="36">
        <f t="shared" si="5"/>
        <v>1014</v>
      </c>
      <c r="T14" s="36">
        <f t="shared" si="5"/>
        <v>3</v>
      </c>
      <c r="U14" s="36">
        <f t="shared" si="5"/>
        <v>7</v>
      </c>
      <c r="V14" s="36">
        <f t="shared" si="5"/>
        <v>10</v>
      </c>
      <c r="W14" s="36">
        <f t="shared" si="5"/>
        <v>65</v>
      </c>
      <c r="X14" s="36">
        <f t="shared" si="5"/>
        <v>129</v>
      </c>
      <c r="Y14" s="36">
        <f t="shared" si="5"/>
        <v>82</v>
      </c>
      <c r="Z14" s="36">
        <f t="shared" si="5"/>
        <v>276</v>
      </c>
      <c r="AA14" s="36">
        <f t="shared" si="5"/>
        <v>1748</v>
      </c>
    </row>
    <row r="15" spans="1:27" ht="20.25" thickBot="1">
      <c r="A15" s="15" t="s">
        <v>36</v>
      </c>
      <c r="B15" s="55">
        <f>ИНД!F15</f>
        <v>38</v>
      </c>
      <c r="C15" s="56">
        <f>ЛЕН!E15</f>
        <v>29</v>
      </c>
      <c r="D15" s="56">
        <f>ОКТ!F15</f>
        <v>25</v>
      </c>
      <c r="E15" s="56">
        <f>ПЕРВ!C15</f>
        <v>17</v>
      </c>
      <c r="F15" s="56">
        <f>УСТ!C15</f>
        <v>2</v>
      </c>
      <c r="G15" s="32">
        <f t="shared" si="1"/>
        <v>111</v>
      </c>
      <c r="H15" s="55">
        <f>ИНД!J15</f>
        <v>61</v>
      </c>
      <c r="I15" s="55">
        <f>ЛЕН!H15</f>
        <v>11</v>
      </c>
      <c r="J15" s="55">
        <f>ОКТ!H15</f>
        <v>5</v>
      </c>
      <c r="K15" s="55">
        <f>ПЕРВ!F15</f>
        <v>13</v>
      </c>
      <c r="L15" s="59">
        <f>УСТ!G15</f>
        <v>32</v>
      </c>
      <c r="M15" s="32">
        <f t="shared" si="2"/>
        <v>122</v>
      </c>
      <c r="N15" s="55">
        <f>ИНД!P15</f>
        <v>51</v>
      </c>
      <c r="O15" s="55">
        <f>ЛЕН!T15</f>
        <v>99</v>
      </c>
      <c r="P15" s="55">
        <f>ОКТ!W15</f>
        <v>75</v>
      </c>
      <c r="Q15" s="55">
        <f>ПЕРВ!T15</f>
        <v>93</v>
      </c>
      <c r="R15" s="55">
        <f>УСТ!U15</f>
        <v>89</v>
      </c>
      <c r="S15" s="32">
        <f t="shared" si="3"/>
        <v>407</v>
      </c>
      <c r="T15" s="61">
        <f>ОКТ!AD15</f>
        <v>0</v>
      </c>
      <c r="U15" s="62">
        <f>УСТ!Y15</f>
        <v>1</v>
      </c>
      <c r="V15" s="33">
        <f aca="true" t="shared" si="6" ref="V15:V27">SUM(T15:U15)</f>
        <v>1</v>
      </c>
      <c r="W15" s="80">
        <f>ИНД!R15</f>
        <v>0</v>
      </c>
      <c r="X15" s="96">
        <f>ПЕРВ!W15</f>
        <v>1</v>
      </c>
      <c r="Y15" s="95">
        <f>УСТ!AB15</f>
        <v>0</v>
      </c>
      <c r="Z15" s="33">
        <f t="shared" si="4"/>
        <v>1</v>
      </c>
      <c r="AA15" s="34">
        <f aca="true" t="shared" si="7" ref="AA15:AA27">SUM(Z15,V15,S15,M15,G15)</f>
        <v>642</v>
      </c>
    </row>
    <row r="16" spans="1:27" ht="20.25" thickBot="1">
      <c r="A16" s="15" t="s">
        <v>40</v>
      </c>
      <c r="B16" s="55">
        <f>ИНД!F16</f>
        <v>0</v>
      </c>
      <c r="C16" s="56">
        <f>ЛЕН!E16</f>
        <v>0</v>
      </c>
      <c r="D16" s="56">
        <f>ОКТ!F16</f>
        <v>0</v>
      </c>
      <c r="E16" s="56">
        <f>ПЕРВ!C16</f>
        <v>0</v>
      </c>
      <c r="F16" s="56">
        <f>УСТ!C16</f>
        <v>0</v>
      </c>
      <c r="G16" s="32">
        <f t="shared" si="1"/>
        <v>0</v>
      </c>
      <c r="H16" s="55">
        <f>ИНД!J16</f>
        <v>2</v>
      </c>
      <c r="I16" s="55">
        <f>ЛЕН!H16</f>
        <v>4</v>
      </c>
      <c r="J16" s="55">
        <f>ОКТ!H16</f>
        <v>0</v>
      </c>
      <c r="K16" s="55">
        <f>ПЕРВ!F16</f>
        <v>1</v>
      </c>
      <c r="L16" s="59">
        <f>УСТ!G16</f>
        <v>0</v>
      </c>
      <c r="M16" s="32">
        <f t="shared" si="2"/>
        <v>7</v>
      </c>
      <c r="N16" s="55">
        <f>ИНД!P16</f>
        <v>3</v>
      </c>
      <c r="O16" s="55">
        <f>ЛЕН!T16</f>
        <v>12</v>
      </c>
      <c r="P16" s="55">
        <f>ОКТ!W16</f>
        <v>13</v>
      </c>
      <c r="Q16" s="55">
        <f>ПЕРВ!T16</f>
        <v>6</v>
      </c>
      <c r="R16" s="55">
        <f>УСТ!U16</f>
        <v>6</v>
      </c>
      <c r="S16" s="32">
        <f t="shared" si="3"/>
        <v>40</v>
      </c>
      <c r="T16" s="61">
        <f>ОКТ!AD16</f>
        <v>0</v>
      </c>
      <c r="U16" s="62">
        <f>УСТ!Y16</f>
        <v>3</v>
      </c>
      <c r="V16" s="33">
        <f t="shared" si="6"/>
        <v>3</v>
      </c>
      <c r="W16" s="80">
        <f>ИНД!R16</f>
        <v>0</v>
      </c>
      <c r="X16" s="96">
        <f>ПЕРВ!W16</f>
        <v>0</v>
      </c>
      <c r="Y16" s="95">
        <f>УСТ!AB16</f>
        <v>0</v>
      </c>
      <c r="Z16" s="33">
        <f t="shared" si="4"/>
        <v>0</v>
      </c>
      <c r="AA16" s="34">
        <f t="shared" si="7"/>
        <v>50</v>
      </c>
    </row>
    <row r="17" spans="1:27" ht="20.25" thickBot="1">
      <c r="A17" s="15" t="s">
        <v>37</v>
      </c>
      <c r="B17" s="55">
        <f>ИНД!F17</f>
        <v>42</v>
      </c>
      <c r="C17" s="56">
        <f>ЛЕН!E17</f>
        <v>7</v>
      </c>
      <c r="D17" s="56">
        <f>ОКТ!F17</f>
        <v>24</v>
      </c>
      <c r="E17" s="56">
        <f>ПЕРВ!C17</f>
        <v>7</v>
      </c>
      <c r="F17" s="56">
        <f>УСТ!C17</f>
        <v>1</v>
      </c>
      <c r="G17" s="32">
        <f t="shared" si="1"/>
        <v>81</v>
      </c>
      <c r="H17" s="55">
        <f>ИНД!J17</f>
        <v>35</v>
      </c>
      <c r="I17" s="55">
        <f>ЛЕН!H17</f>
        <v>7</v>
      </c>
      <c r="J17" s="55">
        <f>ОКТ!H17</f>
        <v>7</v>
      </c>
      <c r="K17" s="55">
        <f>ПЕРВ!F17</f>
        <v>12</v>
      </c>
      <c r="L17" s="59">
        <f>УСТ!G17</f>
        <v>12</v>
      </c>
      <c r="M17" s="32">
        <f t="shared" si="2"/>
        <v>73</v>
      </c>
      <c r="N17" s="55">
        <f>ИНД!P17</f>
        <v>44</v>
      </c>
      <c r="O17" s="55">
        <f>ЛЕН!T17</f>
        <v>51</v>
      </c>
      <c r="P17" s="55">
        <f>ОКТ!W17</f>
        <v>72</v>
      </c>
      <c r="Q17" s="55">
        <f>ПЕРВ!T17</f>
        <v>101</v>
      </c>
      <c r="R17" s="55">
        <f>УСТ!U17</f>
        <v>59</v>
      </c>
      <c r="S17" s="32">
        <f t="shared" si="3"/>
        <v>327</v>
      </c>
      <c r="T17" s="61">
        <f>ОКТ!AD17</f>
        <v>2</v>
      </c>
      <c r="U17" s="62">
        <f>УСТ!Y17</f>
        <v>2</v>
      </c>
      <c r="V17" s="33">
        <f t="shared" si="6"/>
        <v>4</v>
      </c>
      <c r="W17" s="80">
        <f>ИНД!R17</f>
        <v>0</v>
      </c>
      <c r="X17" s="96">
        <f>ПЕРВ!W17</f>
        <v>2</v>
      </c>
      <c r="Y17" s="95">
        <f>УСТ!AB17</f>
        <v>1</v>
      </c>
      <c r="Z17" s="33">
        <f t="shared" si="4"/>
        <v>3</v>
      </c>
      <c r="AA17" s="34">
        <f t="shared" si="7"/>
        <v>488</v>
      </c>
    </row>
    <row r="18" spans="1:27" ht="20.25" thickBot="1">
      <c r="A18" s="16" t="s">
        <v>8</v>
      </c>
      <c r="B18" s="55">
        <f>ИНД!F18</f>
        <v>0</v>
      </c>
      <c r="C18" s="56">
        <f>ЛЕН!E18</f>
        <v>0</v>
      </c>
      <c r="D18" s="56">
        <f>ОКТ!F18</f>
        <v>0</v>
      </c>
      <c r="E18" s="56">
        <f>ПЕРВ!C18</f>
        <v>0</v>
      </c>
      <c r="F18" s="56">
        <f>УСТ!C18</f>
        <v>0</v>
      </c>
      <c r="G18" s="32">
        <f t="shared" si="1"/>
        <v>0</v>
      </c>
      <c r="H18" s="55">
        <f>ИНД!J18</f>
        <v>1</v>
      </c>
      <c r="I18" s="55">
        <f>ЛЕН!H18</f>
        <v>0</v>
      </c>
      <c r="J18" s="55">
        <f>ОКТ!H18</f>
        <v>1</v>
      </c>
      <c r="K18" s="55">
        <f>ПЕРВ!F18</f>
        <v>0</v>
      </c>
      <c r="L18" s="59">
        <f>УСТ!G18</f>
        <v>1</v>
      </c>
      <c r="M18" s="32">
        <f t="shared" si="2"/>
        <v>3</v>
      </c>
      <c r="N18" s="55">
        <f>ИНД!P18</f>
        <v>1</v>
      </c>
      <c r="O18" s="55">
        <f>ЛЕН!T18</f>
        <v>6</v>
      </c>
      <c r="P18" s="55">
        <f>ОКТ!W18</f>
        <v>12</v>
      </c>
      <c r="Q18" s="55">
        <f>ПЕРВ!T18</f>
        <v>3</v>
      </c>
      <c r="R18" s="55">
        <f>УСТ!U18</f>
        <v>2</v>
      </c>
      <c r="S18" s="32">
        <f t="shared" si="3"/>
        <v>24</v>
      </c>
      <c r="T18" s="61">
        <f>ОКТ!AD18</f>
        <v>0</v>
      </c>
      <c r="U18" s="62">
        <f>УСТ!Y18</f>
        <v>0</v>
      </c>
      <c r="V18" s="33">
        <f t="shared" si="6"/>
        <v>0</v>
      </c>
      <c r="W18" s="80">
        <f>ИНД!R18</f>
        <v>6</v>
      </c>
      <c r="X18" s="96">
        <f>ПЕРВ!W18</f>
        <v>14</v>
      </c>
      <c r="Y18" s="95">
        <f>УСТ!AB18</f>
        <v>6</v>
      </c>
      <c r="Z18" s="33">
        <f t="shared" si="4"/>
        <v>26</v>
      </c>
      <c r="AA18" s="34">
        <f t="shared" si="7"/>
        <v>53</v>
      </c>
    </row>
    <row r="19" spans="1:27" ht="19.5" customHeight="1" thickBot="1">
      <c r="A19" s="16" t="s">
        <v>38</v>
      </c>
      <c r="B19" s="55">
        <f>ИНД!F19</f>
        <v>0</v>
      </c>
      <c r="C19" s="56">
        <f>ЛЕН!E19</f>
        <v>0</v>
      </c>
      <c r="D19" s="56">
        <f>ОКТ!F19</f>
        <v>0</v>
      </c>
      <c r="E19" s="56">
        <f>ПЕРВ!C19</f>
        <v>0</v>
      </c>
      <c r="F19" s="56">
        <f>УСТ!C19</f>
        <v>1</v>
      </c>
      <c r="G19" s="32">
        <f t="shared" si="1"/>
        <v>1</v>
      </c>
      <c r="H19" s="55">
        <f>ИНД!J19</f>
        <v>3</v>
      </c>
      <c r="I19" s="55">
        <f>ЛЕН!H19</f>
        <v>0</v>
      </c>
      <c r="J19" s="55">
        <f>ОКТ!H19</f>
        <v>0</v>
      </c>
      <c r="K19" s="55">
        <f>ПЕРВ!F19</f>
        <v>0</v>
      </c>
      <c r="L19" s="59">
        <f>УСТ!G19</f>
        <v>1</v>
      </c>
      <c r="M19" s="32">
        <f t="shared" si="2"/>
        <v>4</v>
      </c>
      <c r="N19" s="55">
        <f>ИНД!P19</f>
        <v>0</v>
      </c>
      <c r="O19" s="55">
        <f>ЛЕН!T19</f>
        <v>3</v>
      </c>
      <c r="P19" s="55">
        <f>ОКТ!W19</f>
        <v>2</v>
      </c>
      <c r="Q19" s="55">
        <f>ПЕРВ!T19</f>
        <v>1</v>
      </c>
      <c r="R19" s="55">
        <f>УСТ!U19</f>
        <v>9</v>
      </c>
      <c r="S19" s="32">
        <f t="shared" si="3"/>
        <v>15</v>
      </c>
      <c r="T19" s="61">
        <f>ОКТ!AD19</f>
        <v>0</v>
      </c>
      <c r="U19" s="62">
        <f>УСТ!Y19</f>
        <v>0</v>
      </c>
      <c r="V19" s="33">
        <f t="shared" si="6"/>
        <v>0</v>
      </c>
      <c r="W19" s="80">
        <f>ИНД!R19</f>
        <v>1</v>
      </c>
      <c r="X19" s="96">
        <f>ПЕРВ!W19</f>
        <v>0</v>
      </c>
      <c r="Y19" s="95">
        <f>УСТ!AB19</f>
        <v>0</v>
      </c>
      <c r="Z19" s="33">
        <f t="shared" si="4"/>
        <v>1</v>
      </c>
      <c r="AA19" s="34">
        <f t="shared" si="7"/>
        <v>21</v>
      </c>
    </row>
    <row r="20" spans="1:27" ht="20.25" thickBot="1">
      <c r="A20" s="23" t="s">
        <v>39</v>
      </c>
      <c r="B20" s="55">
        <f>ИНД!F20</f>
        <v>0</v>
      </c>
      <c r="C20" s="56">
        <f>ЛЕН!E20</f>
        <v>0</v>
      </c>
      <c r="D20" s="56">
        <f>ОКТ!F20</f>
        <v>0</v>
      </c>
      <c r="E20" s="56">
        <f>ПЕРВ!C20</f>
        <v>0</v>
      </c>
      <c r="F20" s="56">
        <f>УСТ!C20</f>
        <v>0</v>
      </c>
      <c r="G20" s="32">
        <f t="shared" si="1"/>
        <v>0</v>
      </c>
      <c r="H20" s="55">
        <f>ИНД!J20</f>
        <v>0</v>
      </c>
      <c r="I20" s="55">
        <f>ЛЕН!H20</f>
        <v>0</v>
      </c>
      <c r="J20" s="55">
        <f>ОКТ!H20</f>
        <v>0</v>
      </c>
      <c r="K20" s="55">
        <f>ПЕРВ!F20</f>
        <v>0</v>
      </c>
      <c r="L20" s="59">
        <f>УСТ!G20</f>
        <v>0</v>
      </c>
      <c r="M20" s="32">
        <f t="shared" si="2"/>
        <v>0</v>
      </c>
      <c r="N20" s="55">
        <f>ИНД!P20</f>
        <v>0</v>
      </c>
      <c r="O20" s="55">
        <f>ЛЕН!T20</f>
        <v>1</v>
      </c>
      <c r="P20" s="55">
        <f>ОКТ!W20</f>
        <v>0</v>
      </c>
      <c r="Q20" s="55">
        <f>ПЕРВ!T20</f>
        <v>0</v>
      </c>
      <c r="R20" s="55">
        <f>УСТ!U20</f>
        <v>0</v>
      </c>
      <c r="S20" s="32">
        <f t="shared" si="3"/>
        <v>1</v>
      </c>
      <c r="T20" s="61">
        <f>ОКТ!AD20</f>
        <v>1</v>
      </c>
      <c r="U20" s="62">
        <f>УСТ!Y20</f>
        <v>0</v>
      </c>
      <c r="V20" s="33">
        <f t="shared" si="6"/>
        <v>1</v>
      </c>
      <c r="W20" s="80">
        <f>ИНД!R20</f>
        <v>0</v>
      </c>
      <c r="X20" s="96">
        <f>ПЕРВ!W20</f>
        <v>0</v>
      </c>
      <c r="Y20" s="95">
        <f>УСТ!AB20</f>
        <v>0</v>
      </c>
      <c r="Z20" s="33">
        <f t="shared" si="4"/>
        <v>0</v>
      </c>
      <c r="AA20" s="34">
        <f t="shared" si="7"/>
        <v>2</v>
      </c>
    </row>
    <row r="21" spans="1:27" ht="20.25" thickBot="1">
      <c r="A21" s="16" t="s">
        <v>1</v>
      </c>
      <c r="B21" s="55">
        <f>ИНД!F21</f>
        <v>0</v>
      </c>
      <c r="C21" s="56">
        <f>ЛЕН!E21</f>
        <v>0</v>
      </c>
      <c r="D21" s="56">
        <f>ОКТ!F21</f>
        <v>0</v>
      </c>
      <c r="E21" s="56">
        <f>ПЕРВ!C21</f>
        <v>0</v>
      </c>
      <c r="F21" s="56">
        <f>УСТ!C21</f>
        <v>0</v>
      </c>
      <c r="G21" s="32">
        <f t="shared" si="1"/>
        <v>0</v>
      </c>
      <c r="H21" s="55">
        <f>ИНД!J21</f>
        <v>0</v>
      </c>
      <c r="I21" s="55">
        <f>ЛЕН!H21</f>
        <v>0</v>
      </c>
      <c r="J21" s="55">
        <f>ОКТ!H21</f>
        <v>0</v>
      </c>
      <c r="K21" s="55">
        <f>ПЕРВ!F21</f>
        <v>0</v>
      </c>
      <c r="L21" s="59">
        <f>УСТ!G21</f>
        <v>0</v>
      </c>
      <c r="M21" s="32">
        <f t="shared" si="2"/>
        <v>0</v>
      </c>
      <c r="N21" s="55">
        <f>ИНД!P21</f>
        <v>0</v>
      </c>
      <c r="O21" s="55">
        <f>ЛЕН!T21</f>
        <v>0</v>
      </c>
      <c r="P21" s="55">
        <f>ОКТ!W21</f>
        <v>1</v>
      </c>
      <c r="Q21" s="55">
        <f>ПЕРВ!T21</f>
        <v>0</v>
      </c>
      <c r="R21" s="55">
        <f>УСТ!U21</f>
        <v>4</v>
      </c>
      <c r="S21" s="32">
        <f t="shared" si="3"/>
        <v>5</v>
      </c>
      <c r="T21" s="61">
        <f>ОКТ!AD21</f>
        <v>0</v>
      </c>
      <c r="U21" s="62">
        <f>УСТ!Y21</f>
        <v>0</v>
      </c>
      <c r="V21" s="33">
        <f t="shared" si="6"/>
        <v>0</v>
      </c>
      <c r="W21" s="80">
        <f>ИНД!R21</f>
        <v>58</v>
      </c>
      <c r="X21" s="96">
        <f>ПЕРВ!W21</f>
        <v>101</v>
      </c>
      <c r="Y21" s="95">
        <f>УСТ!AB21</f>
        <v>69</v>
      </c>
      <c r="Z21" s="33">
        <f t="shared" si="4"/>
        <v>228</v>
      </c>
      <c r="AA21" s="34">
        <f t="shared" si="7"/>
        <v>233</v>
      </c>
    </row>
    <row r="22" spans="1:27" ht="20.25" thickBot="1">
      <c r="A22" s="16" t="s">
        <v>2</v>
      </c>
      <c r="B22" s="55">
        <f>ИНД!F22</f>
        <v>0</v>
      </c>
      <c r="C22" s="56">
        <f>ЛЕН!E22</f>
        <v>0</v>
      </c>
      <c r="D22" s="56">
        <f>ОКТ!F22</f>
        <v>0</v>
      </c>
      <c r="E22" s="56">
        <f>ПЕРВ!C22</f>
        <v>0</v>
      </c>
      <c r="F22" s="56">
        <f>УСТ!C22</f>
        <v>0</v>
      </c>
      <c r="G22" s="32">
        <f t="shared" si="1"/>
        <v>0</v>
      </c>
      <c r="H22" s="55">
        <f>ИНД!J22</f>
        <v>0</v>
      </c>
      <c r="I22" s="55">
        <f>ЛЕН!H22</f>
        <v>0</v>
      </c>
      <c r="J22" s="55">
        <f>ОКТ!H22</f>
        <v>0</v>
      </c>
      <c r="K22" s="55">
        <f>ПЕРВ!F22</f>
        <v>0</v>
      </c>
      <c r="L22" s="59">
        <f>УСТ!G22</f>
        <v>0</v>
      </c>
      <c r="M22" s="32">
        <f t="shared" si="2"/>
        <v>0</v>
      </c>
      <c r="N22" s="55">
        <f>ИНД!P22</f>
        <v>1</v>
      </c>
      <c r="O22" s="55">
        <f>ЛЕН!T22</f>
        <v>1</v>
      </c>
      <c r="P22" s="55">
        <f>ОКТ!W22</f>
        <v>0</v>
      </c>
      <c r="Q22" s="55">
        <f>ПЕРВ!T22</f>
        <v>1</v>
      </c>
      <c r="R22" s="55">
        <f>УСТ!U22</f>
        <v>0</v>
      </c>
      <c r="S22" s="32">
        <f t="shared" si="3"/>
        <v>3</v>
      </c>
      <c r="T22" s="61">
        <f>ОКТ!AD22</f>
        <v>0</v>
      </c>
      <c r="U22" s="62">
        <f>УСТ!Y22</f>
        <v>0</v>
      </c>
      <c r="V22" s="33">
        <f t="shared" si="6"/>
        <v>0</v>
      </c>
      <c r="W22" s="80">
        <f>ИНД!R22</f>
        <v>0</v>
      </c>
      <c r="X22" s="96">
        <f>ПЕРВ!W22</f>
        <v>2</v>
      </c>
      <c r="Y22" s="95">
        <f>УСТ!AB22</f>
        <v>0</v>
      </c>
      <c r="Z22" s="33">
        <f t="shared" si="4"/>
        <v>2</v>
      </c>
      <c r="AA22" s="34">
        <f t="shared" si="7"/>
        <v>5</v>
      </c>
    </row>
    <row r="23" spans="1:27" ht="20.25" thickBot="1">
      <c r="A23" s="16" t="s">
        <v>3</v>
      </c>
      <c r="B23" s="55">
        <f>ИНД!F23</f>
        <v>0</v>
      </c>
      <c r="C23" s="56">
        <f>ЛЕН!E23</f>
        <v>0</v>
      </c>
      <c r="D23" s="56">
        <f>ОКТ!F23</f>
        <v>0</v>
      </c>
      <c r="E23" s="56">
        <f>ПЕРВ!C23</f>
        <v>0</v>
      </c>
      <c r="F23" s="56">
        <f>УСТ!C23</f>
        <v>0</v>
      </c>
      <c r="G23" s="32">
        <f t="shared" si="1"/>
        <v>0</v>
      </c>
      <c r="H23" s="55">
        <f>ИНД!J23</f>
        <v>0</v>
      </c>
      <c r="I23" s="55">
        <f>ЛЕН!H23</f>
        <v>0</v>
      </c>
      <c r="J23" s="55">
        <f>ОКТ!H23</f>
        <v>0</v>
      </c>
      <c r="K23" s="55">
        <f>ПЕРВ!F23</f>
        <v>0</v>
      </c>
      <c r="L23" s="59">
        <f>УСТ!G23</f>
        <v>0</v>
      </c>
      <c r="M23" s="32">
        <f t="shared" si="2"/>
        <v>0</v>
      </c>
      <c r="N23" s="55">
        <f>ИНД!P23</f>
        <v>0</v>
      </c>
      <c r="O23" s="55">
        <f>ЛЕН!T23</f>
        <v>0</v>
      </c>
      <c r="P23" s="55">
        <f>ОКТ!W23</f>
        <v>0</v>
      </c>
      <c r="Q23" s="55">
        <f>ПЕРВ!T23</f>
        <v>0</v>
      </c>
      <c r="R23" s="55">
        <f>УСТ!U23</f>
        <v>0</v>
      </c>
      <c r="S23" s="32">
        <f t="shared" si="3"/>
        <v>0</v>
      </c>
      <c r="T23" s="61">
        <f>ОКТ!AD23</f>
        <v>0</v>
      </c>
      <c r="U23" s="62">
        <f>УСТ!Y23</f>
        <v>0</v>
      </c>
      <c r="V23" s="33">
        <f t="shared" si="6"/>
        <v>0</v>
      </c>
      <c r="W23" s="80">
        <f>ИНД!R23</f>
        <v>0</v>
      </c>
      <c r="X23" s="96">
        <f>ПЕРВ!W23</f>
        <v>6</v>
      </c>
      <c r="Y23" s="95">
        <f>УСТ!AB23</f>
        <v>0</v>
      </c>
      <c r="Z23" s="33">
        <f t="shared" si="4"/>
        <v>6</v>
      </c>
      <c r="AA23" s="34">
        <f t="shared" si="7"/>
        <v>6</v>
      </c>
    </row>
    <row r="24" spans="1:27" ht="20.25" thickBot="1">
      <c r="A24" s="16" t="s">
        <v>4</v>
      </c>
      <c r="B24" s="55">
        <f>ИНД!F24</f>
        <v>0</v>
      </c>
      <c r="C24" s="56">
        <f>ЛЕН!E24</f>
        <v>0</v>
      </c>
      <c r="D24" s="56">
        <f>ОКТ!F24</f>
        <v>0</v>
      </c>
      <c r="E24" s="56">
        <f>ПЕРВ!C24</f>
        <v>0</v>
      </c>
      <c r="F24" s="56">
        <f>УСТ!C24</f>
        <v>0</v>
      </c>
      <c r="G24" s="32">
        <f t="shared" si="1"/>
        <v>0</v>
      </c>
      <c r="H24" s="55">
        <f>ИНД!J24</f>
        <v>1</v>
      </c>
      <c r="I24" s="55">
        <f>ЛЕН!H24</f>
        <v>0</v>
      </c>
      <c r="J24" s="55">
        <f>ОКТ!H24</f>
        <v>0</v>
      </c>
      <c r="K24" s="55">
        <f>ПЕРВ!F24</f>
        <v>0</v>
      </c>
      <c r="L24" s="59">
        <f>УСТ!G24</f>
        <v>0</v>
      </c>
      <c r="M24" s="32">
        <f t="shared" si="2"/>
        <v>1</v>
      </c>
      <c r="N24" s="55">
        <f>ИНД!P24</f>
        <v>0</v>
      </c>
      <c r="O24" s="55">
        <f>ЛЕН!T24</f>
        <v>2</v>
      </c>
      <c r="P24" s="55">
        <f>ОКТ!W24</f>
        <v>1</v>
      </c>
      <c r="Q24" s="55">
        <f>ПЕРВ!T24</f>
        <v>1</v>
      </c>
      <c r="R24" s="55">
        <f>УСТ!U24</f>
        <v>0</v>
      </c>
      <c r="S24" s="32">
        <f t="shared" si="3"/>
        <v>4</v>
      </c>
      <c r="T24" s="61">
        <f>ОКТ!AD24</f>
        <v>0</v>
      </c>
      <c r="U24" s="62">
        <f>УСТ!Y24</f>
        <v>0</v>
      </c>
      <c r="V24" s="33">
        <f t="shared" si="6"/>
        <v>0</v>
      </c>
      <c r="W24" s="80">
        <f>ИНД!R24</f>
        <v>0</v>
      </c>
      <c r="X24" s="96">
        <f>ПЕРВ!W24</f>
        <v>0</v>
      </c>
      <c r="Y24" s="95">
        <f>УСТ!AB24</f>
        <v>0</v>
      </c>
      <c r="Z24" s="33">
        <f t="shared" si="4"/>
        <v>0</v>
      </c>
      <c r="AA24" s="34">
        <f t="shared" si="7"/>
        <v>5</v>
      </c>
    </row>
    <row r="25" spans="1:27" ht="20.25" thickBot="1">
      <c r="A25" s="16" t="s">
        <v>11</v>
      </c>
      <c r="B25" s="55">
        <f>ИНД!F25</f>
        <v>0</v>
      </c>
      <c r="C25" s="56">
        <f>ЛЕН!E25</f>
        <v>0</v>
      </c>
      <c r="D25" s="56">
        <f>ОКТ!F25</f>
        <v>0</v>
      </c>
      <c r="E25" s="56">
        <f>ПЕРВ!C25</f>
        <v>0</v>
      </c>
      <c r="F25" s="56">
        <f>УСТ!C25</f>
        <v>0</v>
      </c>
      <c r="G25" s="32">
        <f t="shared" si="1"/>
        <v>0</v>
      </c>
      <c r="H25" s="55">
        <f>ИНД!J25</f>
        <v>0</v>
      </c>
      <c r="I25" s="55">
        <f>ЛЕН!H25</f>
        <v>0</v>
      </c>
      <c r="J25" s="55">
        <f>ОКТ!H25</f>
        <v>0</v>
      </c>
      <c r="K25" s="55">
        <f>ПЕРВ!F25</f>
        <v>0</v>
      </c>
      <c r="L25" s="59">
        <f>УСТ!G25</f>
        <v>0</v>
      </c>
      <c r="M25" s="32">
        <f t="shared" si="2"/>
        <v>0</v>
      </c>
      <c r="N25" s="55">
        <f>ИНД!P25</f>
        <v>0</v>
      </c>
      <c r="O25" s="55">
        <f>ЛЕН!T25</f>
        <v>0</v>
      </c>
      <c r="P25" s="55">
        <f>ОКТ!W25</f>
        <v>0</v>
      </c>
      <c r="Q25" s="55">
        <f>ПЕРВ!T25</f>
        <v>0</v>
      </c>
      <c r="R25" s="55">
        <f>УСТ!U25</f>
        <v>0</v>
      </c>
      <c r="S25" s="32">
        <f t="shared" si="3"/>
        <v>0</v>
      </c>
      <c r="T25" s="61">
        <f>ОКТ!AD25</f>
        <v>0</v>
      </c>
      <c r="U25" s="62">
        <f>УСТ!Y25</f>
        <v>0</v>
      </c>
      <c r="V25" s="33">
        <f t="shared" si="6"/>
        <v>0</v>
      </c>
      <c r="W25" s="80">
        <f>ИНД!R25</f>
        <v>0</v>
      </c>
      <c r="X25" s="96">
        <f>ПЕРВ!W25</f>
        <v>0</v>
      </c>
      <c r="Y25" s="95">
        <f>УСТ!AB25</f>
        <v>0</v>
      </c>
      <c r="Z25" s="33">
        <f t="shared" si="4"/>
        <v>0</v>
      </c>
      <c r="AA25" s="34">
        <f t="shared" si="7"/>
        <v>0</v>
      </c>
    </row>
    <row r="26" spans="1:27" ht="20.25" thickBot="1">
      <c r="A26" s="16" t="s">
        <v>25</v>
      </c>
      <c r="B26" s="55">
        <f>ИНД!F26</f>
        <v>0</v>
      </c>
      <c r="C26" s="56">
        <f>ЛЕН!E26</f>
        <v>0</v>
      </c>
      <c r="D26" s="56">
        <f>ОКТ!F26</f>
        <v>1</v>
      </c>
      <c r="E26" s="56">
        <f>ПЕРВ!C26</f>
        <v>0</v>
      </c>
      <c r="F26" s="56">
        <f>УСТ!C26</f>
        <v>0</v>
      </c>
      <c r="G26" s="32">
        <f t="shared" si="1"/>
        <v>1</v>
      </c>
      <c r="H26" s="55">
        <f>ИНД!J26</f>
        <v>0</v>
      </c>
      <c r="I26" s="55">
        <f>ЛЕН!H26</f>
        <v>0</v>
      </c>
      <c r="J26" s="55">
        <f>ОКТ!H26</f>
        <v>0</v>
      </c>
      <c r="K26" s="55">
        <f>ПЕРВ!F26</f>
        <v>0</v>
      </c>
      <c r="L26" s="59">
        <f>УСТ!G26</f>
        <v>0</v>
      </c>
      <c r="M26" s="32">
        <f t="shared" si="2"/>
        <v>0</v>
      </c>
      <c r="N26" s="55">
        <f>ИНД!P26</f>
        <v>0</v>
      </c>
      <c r="O26" s="55">
        <f>ЛЕН!T26</f>
        <v>3</v>
      </c>
      <c r="P26" s="55">
        <f>ОКТ!W26</f>
        <v>1</v>
      </c>
      <c r="Q26" s="55">
        <f>ПЕРВ!T26</f>
        <v>1</v>
      </c>
      <c r="R26" s="55">
        <f>УСТ!U26</f>
        <v>0</v>
      </c>
      <c r="S26" s="32">
        <f t="shared" si="3"/>
        <v>5</v>
      </c>
      <c r="T26" s="61">
        <f>ОКТ!AD26</f>
        <v>0</v>
      </c>
      <c r="U26" s="62">
        <f>УСТ!Y26</f>
        <v>1</v>
      </c>
      <c r="V26" s="33">
        <f t="shared" si="6"/>
        <v>1</v>
      </c>
      <c r="W26" s="80">
        <f>ИНД!R26</f>
        <v>0</v>
      </c>
      <c r="X26" s="96">
        <f>ПЕРВ!W26</f>
        <v>0</v>
      </c>
      <c r="Y26" s="95">
        <f>УСТ!AB26</f>
        <v>6</v>
      </c>
      <c r="Z26" s="33">
        <f t="shared" si="4"/>
        <v>6</v>
      </c>
      <c r="AA26" s="34">
        <f t="shared" si="7"/>
        <v>13</v>
      </c>
    </row>
    <row r="27" spans="1:27" ht="20.25" thickBot="1">
      <c r="A27" s="16" t="s">
        <v>5</v>
      </c>
      <c r="B27" s="55">
        <f>ИНД!F27</f>
        <v>2</v>
      </c>
      <c r="C27" s="56">
        <f>ЛЕН!E27</f>
        <v>0</v>
      </c>
      <c r="D27" s="56">
        <f>ОКТ!F27</f>
        <v>25</v>
      </c>
      <c r="E27" s="56">
        <f>ПЕРВ!C27</f>
        <v>0</v>
      </c>
      <c r="F27" s="56">
        <f>УСТ!C27</f>
        <v>0</v>
      </c>
      <c r="G27" s="32">
        <f t="shared" si="1"/>
        <v>27</v>
      </c>
      <c r="H27" s="55">
        <f>ИНД!J27</f>
        <v>2</v>
      </c>
      <c r="I27" s="55">
        <f>ЛЕН!H27</f>
        <v>0</v>
      </c>
      <c r="J27" s="55">
        <f>ОКТ!H27</f>
        <v>4</v>
      </c>
      <c r="K27" s="55">
        <f>ПЕРВ!F27</f>
        <v>8</v>
      </c>
      <c r="L27" s="59">
        <f>УСТ!G27</f>
        <v>3</v>
      </c>
      <c r="M27" s="32">
        <f t="shared" si="2"/>
        <v>17</v>
      </c>
      <c r="N27" s="55">
        <f>ИНД!P27</f>
        <v>20</v>
      </c>
      <c r="O27" s="55">
        <f>ЛЕН!T27</f>
        <v>16</v>
      </c>
      <c r="P27" s="55">
        <f>ОКТ!W27</f>
        <v>41</v>
      </c>
      <c r="Q27" s="55">
        <f>ПЕРВ!T27</f>
        <v>79</v>
      </c>
      <c r="R27" s="55">
        <f>УСТ!U27</f>
        <v>27</v>
      </c>
      <c r="S27" s="32">
        <f t="shared" si="3"/>
        <v>183</v>
      </c>
      <c r="T27" s="61">
        <f>ОКТ!AD27</f>
        <v>0</v>
      </c>
      <c r="U27" s="62">
        <f>УСТ!Y27</f>
        <v>0</v>
      </c>
      <c r="V27" s="33">
        <f t="shared" si="6"/>
        <v>0</v>
      </c>
      <c r="W27" s="80">
        <f>ИНД!R27</f>
        <v>0</v>
      </c>
      <c r="X27" s="96">
        <f>ПЕРВ!W27</f>
        <v>3</v>
      </c>
      <c r="Y27" s="95">
        <f>УСТ!AB27</f>
        <v>0</v>
      </c>
      <c r="Z27" s="33">
        <f t="shared" si="4"/>
        <v>3</v>
      </c>
      <c r="AA27" s="34">
        <f t="shared" si="7"/>
        <v>230</v>
      </c>
    </row>
    <row r="28" spans="1:27" ht="16.5" thickBot="1">
      <c r="A28" s="71" t="s">
        <v>70</v>
      </c>
      <c r="B28" s="30">
        <f>B12+B13-B14</f>
        <v>3053</v>
      </c>
      <c r="C28" s="30">
        <f aca="true" t="shared" si="8" ref="C28:AA28">C12+C13-C14</f>
        <v>2360</v>
      </c>
      <c r="D28" s="30">
        <f t="shared" si="8"/>
        <v>4165</v>
      </c>
      <c r="E28" s="30">
        <f t="shared" si="8"/>
        <v>957</v>
      </c>
      <c r="F28" s="30">
        <f t="shared" si="8"/>
        <v>93</v>
      </c>
      <c r="G28" s="72">
        <f t="shared" si="8"/>
        <v>10628</v>
      </c>
      <c r="H28" s="30">
        <f t="shared" si="8"/>
        <v>3773</v>
      </c>
      <c r="I28" s="30">
        <f t="shared" si="8"/>
        <v>1789</v>
      </c>
      <c r="J28" s="30">
        <f t="shared" si="8"/>
        <v>1190</v>
      </c>
      <c r="K28" s="30">
        <f t="shared" si="8"/>
        <v>2144</v>
      </c>
      <c r="L28" s="30">
        <f t="shared" si="8"/>
        <v>3210</v>
      </c>
      <c r="M28" s="72">
        <f t="shared" si="8"/>
        <v>12106</v>
      </c>
      <c r="N28" s="30">
        <f t="shared" si="8"/>
        <v>5113</v>
      </c>
      <c r="O28" s="30">
        <f t="shared" si="8"/>
        <v>9735</v>
      </c>
      <c r="P28" s="30">
        <f t="shared" si="8"/>
        <v>10775</v>
      </c>
      <c r="Q28" s="30">
        <f t="shared" si="8"/>
        <v>12403</v>
      </c>
      <c r="R28" s="30">
        <f t="shared" si="8"/>
        <v>12919</v>
      </c>
      <c r="S28" s="72">
        <f t="shared" si="8"/>
        <v>50945</v>
      </c>
      <c r="T28" s="30">
        <f t="shared" si="8"/>
        <v>236</v>
      </c>
      <c r="U28" s="30">
        <f t="shared" si="8"/>
        <v>257</v>
      </c>
      <c r="V28" s="72">
        <f t="shared" si="8"/>
        <v>493</v>
      </c>
      <c r="W28" s="30">
        <f t="shared" si="8"/>
        <v>141</v>
      </c>
      <c r="X28" s="30">
        <f t="shared" si="8"/>
        <v>277</v>
      </c>
      <c r="Y28" s="30">
        <f t="shared" si="8"/>
        <v>233</v>
      </c>
      <c r="Z28" s="73">
        <f t="shared" si="8"/>
        <v>651</v>
      </c>
      <c r="AA28" s="74">
        <f t="shared" si="8"/>
        <v>74823</v>
      </c>
    </row>
    <row r="29" spans="1:27" ht="20.25" thickBot="1">
      <c r="A29" s="17" t="s">
        <v>31</v>
      </c>
      <c r="B29" s="55">
        <f>ИНД!F29</f>
        <v>2730</v>
      </c>
      <c r="C29" s="56">
        <f>ЛЕН!E29</f>
        <v>2091</v>
      </c>
      <c r="D29" s="56">
        <f>ОКТ!F29</f>
        <v>3713</v>
      </c>
      <c r="E29" s="56">
        <f>ПЕРВ!C29</f>
        <v>870</v>
      </c>
      <c r="F29" s="56">
        <f>УСТ!C29</f>
        <v>93</v>
      </c>
      <c r="G29" s="32">
        <f t="shared" si="1"/>
        <v>9497</v>
      </c>
      <c r="H29" s="55">
        <f>ИНД!J29</f>
        <v>3244</v>
      </c>
      <c r="I29" s="55">
        <f>ЛЕН!H29</f>
        <v>1585</v>
      </c>
      <c r="J29" s="55">
        <f>ОКТ!H29</f>
        <v>1029</v>
      </c>
      <c r="K29" s="55">
        <f>ПЕРВ!F29</f>
        <v>1854</v>
      </c>
      <c r="L29" s="59">
        <f>УСТ!G29</f>
        <v>2835</v>
      </c>
      <c r="M29" s="32">
        <f t="shared" si="2"/>
        <v>10547</v>
      </c>
      <c r="N29" s="55">
        <f>ИНД!P29</f>
        <v>4425</v>
      </c>
      <c r="O29" s="55">
        <f>ЛЕН!T29</f>
        <v>8508</v>
      </c>
      <c r="P29" s="55">
        <f>ОКТ!W29</f>
        <v>9355</v>
      </c>
      <c r="Q29" s="55">
        <f>ПЕРВ!T29</f>
        <v>10987</v>
      </c>
      <c r="R29" s="55">
        <f>УСТ!U29</f>
        <v>11059</v>
      </c>
      <c r="S29" s="32">
        <f t="shared" si="3"/>
        <v>44334</v>
      </c>
      <c r="T29" s="61">
        <f>ОКТ!AD29</f>
        <v>236</v>
      </c>
      <c r="U29" s="62">
        <f>УСТ!Y29</f>
        <v>245</v>
      </c>
      <c r="V29" s="33">
        <f aca="true" t="shared" si="9" ref="V29:V50">SUM(T29:U29)</f>
        <v>481</v>
      </c>
      <c r="W29" s="80">
        <f>ИНД!R29</f>
        <v>141</v>
      </c>
      <c r="X29" s="96">
        <f>ПЕРВ!W29</f>
        <v>277</v>
      </c>
      <c r="Y29" s="95">
        <f>УСТ!AB29</f>
        <v>233</v>
      </c>
      <c r="Z29" s="33">
        <f t="shared" si="4"/>
        <v>651</v>
      </c>
      <c r="AA29" s="34">
        <f aca="true" t="shared" si="10" ref="AA29:AA46">SUM(Z29,V29,S29,M29,G29)</f>
        <v>65510</v>
      </c>
    </row>
    <row r="30" spans="1:27" ht="32.25" thickBot="1">
      <c r="A30" s="135" t="s">
        <v>71</v>
      </c>
      <c r="B30" s="141">
        <f>B31+B32+B33</f>
        <v>2570</v>
      </c>
      <c r="C30" s="141">
        <f aca="true" t="shared" si="11" ref="C30:Y30">C31+C32+C33</f>
        <v>2086</v>
      </c>
      <c r="D30" s="141">
        <f t="shared" si="11"/>
        <v>3496</v>
      </c>
      <c r="E30" s="141">
        <f t="shared" si="11"/>
        <v>830</v>
      </c>
      <c r="F30" s="141">
        <f t="shared" si="11"/>
        <v>59</v>
      </c>
      <c r="G30" s="137">
        <f t="shared" si="1"/>
        <v>9041</v>
      </c>
      <c r="H30" s="141">
        <f t="shared" si="11"/>
        <v>3384</v>
      </c>
      <c r="I30" s="141">
        <f t="shared" si="11"/>
        <v>1603</v>
      </c>
      <c r="J30" s="141">
        <f t="shared" si="11"/>
        <v>1049</v>
      </c>
      <c r="K30" s="141">
        <f t="shared" si="11"/>
        <v>1879</v>
      </c>
      <c r="L30" s="141">
        <f t="shared" si="11"/>
        <v>2837</v>
      </c>
      <c r="M30" s="137">
        <f t="shared" si="2"/>
        <v>10752</v>
      </c>
      <c r="N30" s="141">
        <f t="shared" si="11"/>
        <v>4581</v>
      </c>
      <c r="O30" s="141">
        <f t="shared" si="11"/>
        <v>8635</v>
      </c>
      <c r="P30" s="141">
        <f t="shared" si="11"/>
        <v>9576</v>
      </c>
      <c r="Q30" s="141">
        <f t="shared" si="11"/>
        <v>10892</v>
      </c>
      <c r="R30" s="141">
        <f t="shared" si="11"/>
        <v>11618</v>
      </c>
      <c r="S30" s="137">
        <f t="shared" si="3"/>
        <v>45302</v>
      </c>
      <c r="T30" s="141">
        <f t="shared" si="11"/>
        <v>179</v>
      </c>
      <c r="U30" s="141">
        <f t="shared" si="11"/>
        <v>201</v>
      </c>
      <c r="V30" s="137">
        <f t="shared" si="9"/>
        <v>380</v>
      </c>
      <c r="W30" s="141">
        <f t="shared" si="11"/>
        <v>105</v>
      </c>
      <c r="X30" s="141">
        <f t="shared" si="11"/>
        <v>199</v>
      </c>
      <c r="Y30" s="141">
        <f t="shared" si="11"/>
        <v>186</v>
      </c>
      <c r="Z30" s="137">
        <f t="shared" si="4"/>
        <v>490</v>
      </c>
      <c r="AA30" s="34">
        <f t="shared" si="10"/>
        <v>65965</v>
      </c>
    </row>
    <row r="31" spans="1:27" ht="33.75" thickBot="1">
      <c r="A31" s="17" t="s">
        <v>63</v>
      </c>
      <c r="B31" s="55">
        <f>ИНД!F31</f>
        <v>2551</v>
      </c>
      <c r="C31" s="55">
        <f>ЛЕН!E31</f>
        <v>2063</v>
      </c>
      <c r="D31" s="56">
        <f>ОКТ!F31</f>
        <v>3496</v>
      </c>
      <c r="E31" s="56">
        <f>ПЕРВ!C31</f>
        <v>830</v>
      </c>
      <c r="F31" s="56">
        <f>УСТ!C31</f>
        <v>59</v>
      </c>
      <c r="G31" s="32">
        <f t="shared" si="1"/>
        <v>8999</v>
      </c>
      <c r="H31" s="55">
        <f>ИНД!J31</f>
        <v>3315</v>
      </c>
      <c r="I31" s="55">
        <f>ЛЕН!H31</f>
        <v>1588</v>
      </c>
      <c r="J31" s="55">
        <f>ОКТ!H31</f>
        <v>1048</v>
      </c>
      <c r="K31" s="55">
        <f>ПЕРВ!F31</f>
        <v>1865</v>
      </c>
      <c r="L31" s="59">
        <f>УСТ!G31</f>
        <v>2825</v>
      </c>
      <c r="M31" s="32">
        <f t="shared" si="2"/>
        <v>10641</v>
      </c>
      <c r="N31" s="55">
        <f>ИНД!P31</f>
        <v>4498</v>
      </c>
      <c r="O31" s="55">
        <f>ЛЕН!T31</f>
        <v>8459</v>
      </c>
      <c r="P31" s="55">
        <f>ОКТ!W31</f>
        <v>9450</v>
      </c>
      <c r="Q31" s="55">
        <f>ПЕРВ!T31</f>
        <v>10723</v>
      </c>
      <c r="R31" s="55">
        <f>УСТ!U31</f>
        <v>11445</v>
      </c>
      <c r="S31" s="32">
        <f t="shared" si="3"/>
        <v>44575</v>
      </c>
      <c r="T31" s="61">
        <f>ОКТ!AD31</f>
        <v>179</v>
      </c>
      <c r="U31" s="62">
        <f>УСТ!Y31</f>
        <v>196</v>
      </c>
      <c r="V31" s="33">
        <f t="shared" si="9"/>
        <v>375</v>
      </c>
      <c r="W31" s="80">
        <f>ИНД!R31</f>
        <v>104</v>
      </c>
      <c r="X31" s="96">
        <f>ПЕРВ!W31</f>
        <v>199</v>
      </c>
      <c r="Y31" s="95">
        <f>УСТ!AB31</f>
        <v>186</v>
      </c>
      <c r="Z31" s="33">
        <f t="shared" si="4"/>
        <v>489</v>
      </c>
      <c r="AA31" s="34">
        <f t="shared" si="10"/>
        <v>65079</v>
      </c>
    </row>
    <row r="32" spans="1:27" ht="20.25" thickBot="1">
      <c r="A32" s="17" t="s">
        <v>64</v>
      </c>
      <c r="B32" s="55">
        <f>ИНД!F32</f>
        <v>16</v>
      </c>
      <c r="C32" s="55">
        <f>ЛЕН!E32</f>
        <v>11</v>
      </c>
      <c r="D32" s="56">
        <f>ОКТ!F32</f>
        <v>0</v>
      </c>
      <c r="E32" s="56">
        <f>ПЕРВ!C32</f>
        <v>0</v>
      </c>
      <c r="F32" s="56">
        <f>УСТ!C32</f>
        <v>0</v>
      </c>
      <c r="G32" s="32">
        <f t="shared" si="1"/>
        <v>27</v>
      </c>
      <c r="H32" s="55">
        <f>ИНД!J32</f>
        <v>32</v>
      </c>
      <c r="I32" s="55">
        <f>ЛЕН!H32</f>
        <v>9</v>
      </c>
      <c r="J32" s="55">
        <f>ОКТ!H32</f>
        <v>1</v>
      </c>
      <c r="K32" s="55">
        <f>ПЕРВ!F32</f>
        <v>6</v>
      </c>
      <c r="L32" s="59">
        <f>УСТ!G32</f>
        <v>7</v>
      </c>
      <c r="M32" s="32">
        <f t="shared" si="2"/>
        <v>55</v>
      </c>
      <c r="N32" s="55">
        <f>ИНД!P32</f>
        <v>43</v>
      </c>
      <c r="O32" s="55">
        <f>ЛЕН!T32</f>
        <v>80</v>
      </c>
      <c r="P32" s="55">
        <f>ОКТ!W32</f>
        <v>78</v>
      </c>
      <c r="Q32" s="55">
        <f>ПЕРВ!T32</f>
        <v>113</v>
      </c>
      <c r="R32" s="55">
        <f>УСТ!U32</f>
        <v>122</v>
      </c>
      <c r="S32" s="32">
        <f t="shared" si="3"/>
        <v>436</v>
      </c>
      <c r="T32" s="61">
        <f>ОКТ!AD32</f>
        <v>0</v>
      </c>
      <c r="U32" s="62">
        <f>УСТ!Y32</f>
        <v>2</v>
      </c>
      <c r="V32" s="33">
        <f t="shared" si="9"/>
        <v>2</v>
      </c>
      <c r="W32" s="80">
        <f>ИНД!R32</f>
        <v>0</v>
      </c>
      <c r="X32" s="96">
        <f>ПЕРВ!W32</f>
        <v>0</v>
      </c>
      <c r="Y32" s="95">
        <f>УСТ!AB32</f>
        <v>0</v>
      </c>
      <c r="Z32" s="33">
        <f t="shared" si="4"/>
        <v>0</v>
      </c>
      <c r="AA32" s="34">
        <f t="shared" si="10"/>
        <v>520</v>
      </c>
    </row>
    <row r="33" spans="1:27" ht="20.25" thickBot="1">
      <c r="A33" s="136" t="s">
        <v>65</v>
      </c>
      <c r="B33" s="55">
        <f>ИНД!F33</f>
        <v>3</v>
      </c>
      <c r="C33" s="55">
        <f>ЛЕН!E33</f>
        <v>12</v>
      </c>
      <c r="D33" s="56">
        <f>ОКТ!F33</f>
        <v>0</v>
      </c>
      <c r="E33" s="56">
        <f>ПЕРВ!C33</f>
        <v>0</v>
      </c>
      <c r="F33" s="56">
        <f>УСТ!C33</f>
        <v>0</v>
      </c>
      <c r="G33" s="32">
        <f t="shared" si="1"/>
        <v>15</v>
      </c>
      <c r="H33" s="55">
        <f>ИНД!J33</f>
        <v>37</v>
      </c>
      <c r="I33" s="55">
        <f>ЛЕН!H33</f>
        <v>6</v>
      </c>
      <c r="J33" s="55">
        <f>ОКТ!H33</f>
        <v>0</v>
      </c>
      <c r="K33" s="55">
        <f>ПЕРВ!F33</f>
        <v>8</v>
      </c>
      <c r="L33" s="59">
        <f>УСТ!G33</f>
        <v>5</v>
      </c>
      <c r="M33" s="32">
        <f t="shared" si="2"/>
        <v>56</v>
      </c>
      <c r="N33" s="55">
        <f>ИНД!P33</f>
        <v>40</v>
      </c>
      <c r="O33" s="55">
        <f>ЛЕН!T33</f>
        <v>96</v>
      </c>
      <c r="P33" s="55">
        <f>ОКТ!W33</f>
        <v>48</v>
      </c>
      <c r="Q33" s="55">
        <f>ПЕРВ!T33</f>
        <v>56</v>
      </c>
      <c r="R33" s="55">
        <f>УСТ!U33</f>
        <v>51</v>
      </c>
      <c r="S33" s="32">
        <f t="shared" si="3"/>
        <v>291</v>
      </c>
      <c r="T33" s="61">
        <f>ОКТ!AD33</f>
        <v>0</v>
      </c>
      <c r="U33" s="62">
        <f>УСТ!Y33</f>
        <v>3</v>
      </c>
      <c r="V33" s="33">
        <f t="shared" si="9"/>
        <v>3</v>
      </c>
      <c r="W33" s="80">
        <f>ИНД!R33</f>
        <v>1</v>
      </c>
      <c r="X33" s="96">
        <f>ПЕРВ!W33</f>
        <v>0</v>
      </c>
      <c r="Y33" s="95">
        <f>УСТ!AB33</f>
        <v>0</v>
      </c>
      <c r="Z33" s="33">
        <f t="shared" si="4"/>
        <v>1</v>
      </c>
      <c r="AA33" s="34">
        <f t="shared" si="10"/>
        <v>366</v>
      </c>
    </row>
    <row r="34" spans="1:27" ht="20.25" thickBot="1">
      <c r="A34" s="14" t="s">
        <v>6</v>
      </c>
      <c r="B34" s="55">
        <f>ИНД!F34</f>
        <v>1379</v>
      </c>
      <c r="C34" s="56">
        <f>ЛЕН!E34</f>
        <v>924</v>
      </c>
      <c r="D34" s="56">
        <f>ОКТ!F34</f>
        <v>1720</v>
      </c>
      <c r="E34" s="56">
        <f>ПЕРВ!C34</f>
        <v>425</v>
      </c>
      <c r="F34" s="56">
        <f>УСТ!C34</f>
        <v>35</v>
      </c>
      <c r="G34" s="32">
        <f t="shared" si="1"/>
        <v>4483</v>
      </c>
      <c r="H34" s="55">
        <f>ИНД!J34</f>
        <v>1290</v>
      </c>
      <c r="I34" s="55">
        <f>ЛЕН!H34</f>
        <v>687</v>
      </c>
      <c r="J34" s="55">
        <f>ОКТ!H34</f>
        <v>464</v>
      </c>
      <c r="K34" s="55">
        <f>ПЕРВ!F34</f>
        <v>881</v>
      </c>
      <c r="L34" s="59">
        <f>УСТ!G34</f>
        <v>1313</v>
      </c>
      <c r="M34" s="32">
        <f t="shared" si="2"/>
        <v>4635</v>
      </c>
      <c r="N34" s="55">
        <f>ИНД!P34</f>
        <v>1753</v>
      </c>
      <c r="O34" s="55">
        <f>ЛЕН!T34</f>
        <v>3221</v>
      </c>
      <c r="P34" s="55">
        <f>ОКТ!W34</f>
        <v>4110</v>
      </c>
      <c r="Q34" s="55">
        <f>ПЕРВ!T34</f>
        <v>4637</v>
      </c>
      <c r="R34" s="55">
        <f>УСТ!U34</f>
        <v>4749</v>
      </c>
      <c r="S34" s="32">
        <f t="shared" si="3"/>
        <v>18470</v>
      </c>
      <c r="T34" s="61">
        <f>ОКТ!AD34</f>
        <v>17</v>
      </c>
      <c r="U34" s="62">
        <f>УСТ!Y34</f>
        <v>76</v>
      </c>
      <c r="V34" s="33">
        <f t="shared" si="9"/>
        <v>93</v>
      </c>
      <c r="W34" s="80">
        <f>ИНД!R34</f>
        <v>5</v>
      </c>
      <c r="X34" s="96">
        <f>ПЕРВ!W34</f>
        <v>40</v>
      </c>
      <c r="Y34" s="95">
        <f>УСТ!AB34</f>
        <v>25</v>
      </c>
      <c r="Z34" s="33">
        <f t="shared" si="4"/>
        <v>70</v>
      </c>
      <c r="AA34" s="34">
        <f t="shared" si="10"/>
        <v>27751</v>
      </c>
    </row>
    <row r="35" spans="1:27" ht="20.25" thickBot="1">
      <c r="A35" s="14" t="s">
        <v>7</v>
      </c>
      <c r="B35" s="55">
        <f>ИНД!F35</f>
        <v>238</v>
      </c>
      <c r="C35" s="56">
        <f>ЛЕН!E35</f>
        <v>89</v>
      </c>
      <c r="D35" s="56">
        <f>ОКТ!F35</f>
        <v>238</v>
      </c>
      <c r="E35" s="56">
        <f>ПЕРВ!C35</f>
        <v>72</v>
      </c>
      <c r="F35" s="56">
        <f>УСТ!C35</f>
        <v>0</v>
      </c>
      <c r="G35" s="32">
        <f t="shared" si="1"/>
        <v>637</v>
      </c>
      <c r="H35" s="55">
        <f>ИНД!J35</f>
        <v>161</v>
      </c>
      <c r="I35" s="55">
        <f>ЛЕН!H35</f>
        <v>125</v>
      </c>
      <c r="J35" s="55">
        <f>ОКТ!H35</f>
        <v>94</v>
      </c>
      <c r="K35" s="55">
        <f>ПЕРВ!F35</f>
        <v>202</v>
      </c>
      <c r="L35" s="59">
        <f>УСТ!G35</f>
        <v>223</v>
      </c>
      <c r="M35" s="32">
        <f t="shared" si="2"/>
        <v>805</v>
      </c>
      <c r="N35" s="55">
        <f>ИНД!P35</f>
        <v>249</v>
      </c>
      <c r="O35" s="55">
        <f>ЛЕН!T35</f>
        <v>395</v>
      </c>
      <c r="P35" s="55">
        <f>ОКТ!W35</f>
        <v>581</v>
      </c>
      <c r="Q35" s="55">
        <f>ПЕРВ!T35</f>
        <v>632</v>
      </c>
      <c r="R35" s="55">
        <f>УСТ!U35</f>
        <v>771</v>
      </c>
      <c r="S35" s="32">
        <f t="shared" si="3"/>
        <v>2628</v>
      </c>
      <c r="T35" s="61">
        <f>ОКТ!AD35</f>
        <v>0</v>
      </c>
      <c r="U35" s="62">
        <f>УСТ!Y35</f>
        <v>13</v>
      </c>
      <c r="V35" s="33">
        <f t="shared" si="9"/>
        <v>13</v>
      </c>
      <c r="W35" s="80">
        <f>ИНД!R35</f>
        <v>0</v>
      </c>
      <c r="X35" s="96">
        <f>ПЕРВ!W35</f>
        <v>0</v>
      </c>
      <c r="Y35" s="95">
        <f>УСТ!AB35</f>
        <v>0</v>
      </c>
      <c r="Z35" s="33">
        <f t="shared" si="4"/>
        <v>0</v>
      </c>
      <c r="AA35" s="34">
        <f t="shared" si="10"/>
        <v>4083</v>
      </c>
    </row>
    <row r="36" spans="1:27" ht="37.5" customHeight="1" thickBot="1">
      <c r="A36" s="18" t="s">
        <v>26</v>
      </c>
      <c r="B36" s="55">
        <f>ИНД!F36</f>
        <v>202</v>
      </c>
      <c r="C36" s="56">
        <f>ЛЕН!E36</f>
        <v>113</v>
      </c>
      <c r="D36" s="56">
        <f>ОКТ!F36</f>
        <v>287</v>
      </c>
      <c r="E36" s="56">
        <f>ПЕРВ!C36</f>
        <v>85</v>
      </c>
      <c r="F36" s="56">
        <f>УСТ!C36</f>
        <v>6</v>
      </c>
      <c r="G36" s="32">
        <f t="shared" si="1"/>
        <v>693</v>
      </c>
      <c r="H36" s="55">
        <f>ИНД!J36</f>
        <v>244</v>
      </c>
      <c r="I36" s="55">
        <f>ЛЕН!H36</f>
        <v>111</v>
      </c>
      <c r="J36" s="55">
        <f>ОКТ!H36</f>
        <v>71</v>
      </c>
      <c r="K36" s="55">
        <f>ПЕРВ!F36</f>
        <v>163</v>
      </c>
      <c r="L36" s="59">
        <f>УСТ!G36</f>
        <v>151</v>
      </c>
      <c r="M36" s="32">
        <f t="shared" si="2"/>
        <v>740</v>
      </c>
      <c r="N36" s="55">
        <f>ИНД!P36</f>
        <v>229</v>
      </c>
      <c r="O36" s="55">
        <f>ЛЕН!T36</f>
        <v>422</v>
      </c>
      <c r="P36" s="55">
        <f>ОКТ!W36</f>
        <v>494</v>
      </c>
      <c r="Q36" s="55">
        <f>ПЕРВ!T36</f>
        <v>752</v>
      </c>
      <c r="R36" s="55">
        <f>УСТ!U36</f>
        <v>676</v>
      </c>
      <c r="S36" s="32">
        <f t="shared" si="3"/>
        <v>2573</v>
      </c>
      <c r="T36" s="61">
        <f>ОКТ!AD36</f>
        <v>9</v>
      </c>
      <c r="U36" s="62">
        <f>УСТ!Y36</f>
        <v>21</v>
      </c>
      <c r="V36" s="33">
        <f t="shared" si="9"/>
        <v>30</v>
      </c>
      <c r="W36" s="80">
        <f>ИНД!R36</f>
        <v>3</v>
      </c>
      <c r="X36" s="96">
        <f>ПЕРВ!W36</f>
        <v>3</v>
      </c>
      <c r="Y36" s="95">
        <f>УСТ!AB36</f>
        <v>7</v>
      </c>
      <c r="Z36" s="33">
        <f t="shared" si="4"/>
        <v>13</v>
      </c>
      <c r="AA36" s="34">
        <f t="shared" si="10"/>
        <v>4049</v>
      </c>
    </row>
    <row r="37" spans="1:27" ht="20.25" thickBot="1">
      <c r="A37" s="18" t="s">
        <v>42</v>
      </c>
      <c r="B37" s="55">
        <f>ИНД!F37</f>
        <v>19</v>
      </c>
      <c r="C37" s="56">
        <f>ЛЕН!E37</f>
        <v>23</v>
      </c>
      <c r="D37" s="56">
        <f>ОКТ!F37</f>
        <v>0</v>
      </c>
      <c r="E37" s="56">
        <f>ПЕРВ!C37</f>
        <v>0</v>
      </c>
      <c r="F37" s="56">
        <f>УСТ!C37</f>
        <v>0</v>
      </c>
      <c r="G37" s="32">
        <f t="shared" si="1"/>
        <v>42</v>
      </c>
      <c r="H37" s="55">
        <f>ИНД!J37</f>
        <v>69</v>
      </c>
      <c r="I37" s="55">
        <f>ЛЕН!H37</f>
        <v>15</v>
      </c>
      <c r="J37" s="55">
        <f>ОКТ!H37</f>
        <v>1</v>
      </c>
      <c r="K37" s="55">
        <f>ПЕРВ!F37</f>
        <v>14</v>
      </c>
      <c r="L37" s="59">
        <f>УСТ!G37</f>
        <v>12</v>
      </c>
      <c r="M37" s="32">
        <f t="shared" si="2"/>
        <v>111</v>
      </c>
      <c r="N37" s="55">
        <f>ИНД!P37</f>
        <v>83</v>
      </c>
      <c r="O37" s="55">
        <f>ЛЕН!T37</f>
        <v>176</v>
      </c>
      <c r="P37" s="55">
        <f>ОКТ!W37</f>
        <v>126</v>
      </c>
      <c r="Q37" s="55">
        <f>ПЕРВ!T37</f>
        <v>168</v>
      </c>
      <c r="R37" s="55">
        <f>УСТ!U37</f>
        <v>174</v>
      </c>
      <c r="S37" s="32">
        <f t="shared" si="3"/>
        <v>727</v>
      </c>
      <c r="T37" s="61">
        <f>ОКТ!AD37</f>
        <v>0</v>
      </c>
      <c r="U37" s="62">
        <f>УСТ!Y37</f>
        <v>7</v>
      </c>
      <c r="V37" s="33">
        <f t="shared" si="9"/>
        <v>7</v>
      </c>
      <c r="W37" s="80">
        <f>ИНД!R37</f>
        <v>1</v>
      </c>
      <c r="X37" s="96">
        <f>ПЕРВ!W37</f>
        <v>0</v>
      </c>
      <c r="Y37" s="95">
        <f>УСТ!AB37</f>
        <v>0</v>
      </c>
      <c r="Z37" s="33">
        <f t="shared" si="4"/>
        <v>1</v>
      </c>
      <c r="AA37" s="34">
        <f t="shared" si="10"/>
        <v>888</v>
      </c>
    </row>
    <row r="38" spans="1:27" ht="49.5" thickBot="1">
      <c r="A38" s="19" t="s">
        <v>41</v>
      </c>
      <c r="B38" s="55">
        <f>ИНД!F38</f>
        <v>13</v>
      </c>
      <c r="C38" s="56">
        <f>ЛЕН!E38</f>
        <v>11</v>
      </c>
      <c r="D38" s="56">
        <f>ОКТ!F38</f>
        <v>7</v>
      </c>
      <c r="E38" s="56">
        <f>ПЕРВ!C38</f>
        <v>0</v>
      </c>
      <c r="F38" s="56">
        <f>УСТ!C38</f>
        <v>0</v>
      </c>
      <c r="G38" s="32">
        <f t="shared" si="1"/>
        <v>31</v>
      </c>
      <c r="H38" s="55">
        <f>ИНД!J38</f>
        <v>14</v>
      </c>
      <c r="I38" s="55">
        <f>ЛЕН!H38</f>
        <v>5</v>
      </c>
      <c r="J38" s="55">
        <f>ОКТ!H38</f>
        <v>3</v>
      </c>
      <c r="K38" s="55">
        <f>ПЕРВ!F38</f>
        <v>4</v>
      </c>
      <c r="L38" s="59">
        <f>УСТ!G38</f>
        <v>6</v>
      </c>
      <c r="M38" s="32">
        <f t="shared" si="2"/>
        <v>32</v>
      </c>
      <c r="N38" s="55">
        <f>ИНД!P38</f>
        <v>14</v>
      </c>
      <c r="O38" s="55">
        <f>ЛЕН!T38</f>
        <v>71</v>
      </c>
      <c r="P38" s="55">
        <f>ОКТ!W38</f>
        <v>42</v>
      </c>
      <c r="Q38" s="55">
        <f>ПЕРВ!T38</f>
        <v>30</v>
      </c>
      <c r="R38" s="55">
        <f>УСТ!U38</f>
        <v>43</v>
      </c>
      <c r="S38" s="32">
        <f t="shared" si="3"/>
        <v>200</v>
      </c>
      <c r="T38" s="61">
        <f>ОКТ!AD38</f>
        <v>24</v>
      </c>
      <c r="U38" s="62">
        <f>УСТ!Y38</f>
        <v>10</v>
      </c>
      <c r="V38" s="33">
        <f t="shared" si="9"/>
        <v>34</v>
      </c>
      <c r="W38" s="80">
        <f>ИНД!R38</f>
        <v>0</v>
      </c>
      <c r="X38" s="96">
        <f>ПЕРВ!W38</f>
        <v>0</v>
      </c>
      <c r="Y38" s="95">
        <f>УСТ!AB38</f>
        <v>0</v>
      </c>
      <c r="Z38" s="33">
        <f t="shared" si="4"/>
        <v>0</v>
      </c>
      <c r="AA38" s="34">
        <f t="shared" si="10"/>
        <v>297</v>
      </c>
    </row>
    <row r="39" spans="1:27" ht="20.25" thickBot="1">
      <c r="A39" s="16" t="s">
        <v>10</v>
      </c>
      <c r="B39" s="55">
        <f>ИНД!F39</f>
        <v>0</v>
      </c>
      <c r="C39" s="56">
        <f>ЛЕН!E39</f>
        <v>0</v>
      </c>
      <c r="D39" s="56">
        <f>ОКТ!F39</f>
        <v>0</v>
      </c>
      <c r="E39" s="56">
        <f>ПЕРВ!C39</f>
        <v>0</v>
      </c>
      <c r="F39" s="56">
        <f>УСТ!C39</f>
        <v>0</v>
      </c>
      <c r="G39" s="32">
        <f t="shared" si="1"/>
        <v>0</v>
      </c>
      <c r="H39" s="55">
        <f>ИНД!J39</f>
        <v>5</v>
      </c>
      <c r="I39" s="55">
        <f>ЛЕН!H39</f>
        <v>0</v>
      </c>
      <c r="J39" s="55">
        <f>ОКТ!H39</f>
        <v>0</v>
      </c>
      <c r="K39" s="55">
        <f>ПЕРВ!F39</f>
        <v>0</v>
      </c>
      <c r="L39" s="59">
        <f>УСТ!G39</f>
        <v>1</v>
      </c>
      <c r="M39" s="32">
        <f t="shared" si="2"/>
        <v>6</v>
      </c>
      <c r="N39" s="55">
        <f>ИНД!P39</f>
        <v>1</v>
      </c>
      <c r="O39" s="55">
        <f>ЛЕН!T39</f>
        <v>0</v>
      </c>
      <c r="P39" s="55">
        <f>ОКТ!W39</f>
        <v>2</v>
      </c>
      <c r="Q39" s="55">
        <f>ПЕРВ!T39</f>
        <v>0</v>
      </c>
      <c r="R39" s="55">
        <f>УСТ!U39</f>
        <v>2</v>
      </c>
      <c r="S39" s="32">
        <f t="shared" si="3"/>
        <v>5</v>
      </c>
      <c r="T39" s="61">
        <f>ОКТ!AD39</f>
        <v>0</v>
      </c>
      <c r="U39" s="62">
        <f>УСТ!Y39</f>
        <v>0</v>
      </c>
      <c r="V39" s="33">
        <f t="shared" si="9"/>
        <v>0</v>
      </c>
      <c r="W39" s="80">
        <f>ИНД!R39</f>
        <v>0</v>
      </c>
      <c r="X39" s="96">
        <f>ПЕРВ!W39</f>
        <v>0</v>
      </c>
      <c r="Y39" s="95">
        <f>УСТ!AB39</f>
        <v>0</v>
      </c>
      <c r="Z39" s="33">
        <f t="shared" si="4"/>
        <v>0</v>
      </c>
      <c r="AA39" s="34">
        <f t="shared" si="10"/>
        <v>11</v>
      </c>
    </row>
    <row r="40" spans="1:27" ht="20.25" thickBot="1">
      <c r="A40" s="14" t="s">
        <v>21</v>
      </c>
      <c r="B40" s="55">
        <f>ИНД!F40</f>
        <v>13</v>
      </c>
      <c r="C40" s="56">
        <f>ЛЕН!E40</f>
        <v>12</v>
      </c>
      <c r="D40" s="56">
        <f>ОКТ!F40</f>
        <v>22</v>
      </c>
      <c r="E40" s="56">
        <f>ПЕРВ!C40</f>
        <v>8</v>
      </c>
      <c r="F40" s="56">
        <f>УСТ!C40</f>
        <v>1</v>
      </c>
      <c r="G40" s="32">
        <f t="shared" si="1"/>
        <v>56</v>
      </c>
      <c r="H40" s="55">
        <f>ИНД!J40</f>
        <v>49</v>
      </c>
      <c r="I40" s="55">
        <f>ЛЕН!H40</f>
        <v>20</v>
      </c>
      <c r="J40" s="55">
        <f>ОКТ!H40</f>
        <v>10</v>
      </c>
      <c r="K40" s="55">
        <f>ПЕРВ!F40</f>
        <v>21</v>
      </c>
      <c r="L40" s="59">
        <f>УСТ!G40</f>
        <v>22</v>
      </c>
      <c r="M40" s="32">
        <f t="shared" si="2"/>
        <v>122</v>
      </c>
      <c r="N40" s="55">
        <f>ИНД!P40</f>
        <v>30</v>
      </c>
      <c r="O40" s="55">
        <f>ЛЕН!T40</f>
        <v>89</v>
      </c>
      <c r="P40" s="55">
        <f>ОКТ!W40</f>
        <v>86</v>
      </c>
      <c r="Q40" s="55">
        <f>ПЕРВ!T40</f>
        <v>103</v>
      </c>
      <c r="R40" s="55">
        <f>УСТ!U40</f>
        <v>92</v>
      </c>
      <c r="S40" s="32">
        <f t="shared" si="3"/>
        <v>400</v>
      </c>
      <c r="T40" s="61">
        <f>ОКТ!AD40</f>
        <v>3</v>
      </c>
      <c r="U40" s="62">
        <f>УСТ!Y40</f>
        <v>72</v>
      </c>
      <c r="V40" s="33">
        <f t="shared" si="9"/>
        <v>75</v>
      </c>
      <c r="W40" s="80">
        <f>ИНД!R40</f>
        <v>0</v>
      </c>
      <c r="X40" s="96">
        <f>ПЕРВ!W40</f>
        <v>0</v>
      </c>
      <c r="Y40" s="95">
        <f>УСТ!AB40</f>
        <v>0</v>
      </c>
      <c r="Z40" s="33">
        <f t="shared" si="4"/>
        <v>0</v>
      </c>
      <c r="AA40" s="34">
        <f t="shared" si="10"/>
        <v>653</v>
      </c>
    </row>
    <row r="41" spans="1:27" ht="20.25" thickBot="1">
      <c r="A41" s="16" t="s">
        <v>22</v>
      </c>
      <c r="B41" s="55">
        <f>ИНД!F41</f>
        <v>4</v>
      </c>
      <c r="C41" s="56">
        <f>ЛЕН!E41</f>
        <v>5</v>
      </c>
      <c r="D41" s="56">
        <f>ОКТ!F41</f>
        <v>2</v>
      </c>
      <c r="E41" s="56">
        <f>ПЕРВ!C41</f>
        <v>0</v>
      </c>
      <c r="F41" s="56">
        <f>УСТ!C41</f>
        <v>0</v>
      </c>
      <c r="G41" s="32">
        <f t="shared" si="1"/>
        <v>11</v>
      </c>
      <c r="H41" s="55">
        <f>ИНД!J41</f>
        <v>3</v>
      </c>
      <c r="I41" s="55">
        <f>ЛЕН!H41</f>
        <v>4</v>
      </c>
      <c r="J41" s="55">
        <f>ОКТ!H41</f>
        <v>2</v>
      </c>
      <c r="K41" s="55">
        <f>ПЕРВ!F41</f>
        <v>4</v>
      </c>
      <c r="L41" s="59">
        <f>УСТ!G41</f>
        <v>5</v>
      </c>
      <c r="M41" s="32">
        <f t="shared" si="2"/>
        <v>18</v>
      </c>
      <c r="N41" s="55">
        <f>ИНД!P41</f>
        <v>8</v>
      </c>
      <c r="O41" s="55">
        <f>ЛЕН!T41</f>
        <v>33</v>
      </c>
      <c r="P41" s="55">
        <f>ОКТ!W41</f>
        <v>15</v>
      </c>
      <c r="Q41" s="55">
        <f>ПЕРВ!T41</f>
        <v>17</v>
      </c>
      <c r="R41" s="55">
        <f>УСТ!U41</f>
        <v>18</v>
      </c>
      <c r="S41" s="32">
        <f t="shared" si="3"/>
        <v>91</v>
      </c>
      <c r="T41" s="61">
        <f>ОКТ!AD41</f>
        <v>0</v>
      </c>
      <c r="U41" s="62">
        <f>УСТ!Y41</f>
        <v>8</v>
      </c>
      <c r="V41" s="33">
        <f t="shared" si="9"/>
        <v>8</v>
      </c>
      <c r="W41" s="80">
        <f>ИНД!R41</f>
        <v>0</v>
      </c>
      <c r="X41" s="96">
        <f>ПЕРВ!W41</f>
        <v>0</v>
      </c>
      <c r="Y41" s="95">
        <f>УСТ!AB41</f>
        <v>0</v>
      </c>
      <c r="Z41" s="33">
        <f t="shared" si="4"/>
        <v>0</v>
      </c>
      <c r="AA41" s="34">
        <f t="shared" si="10"/>
        <v>128</v>
      </c>
    </row>
    <row r="42" spans="1:27" ht="33.75" thickBot="1">
      <c r="A42" s="20" t="s">
        <v>27</v>
      </c>
      <c r="B42" s="55">
        <f>ИНД!F42</f>
        <v>553</v>
      </c>
      <c r="C42" s="56">
        <f>ЛЕН!E42</f>
        <v>617</v>
      </c>
      <c r="D42" s="56">
        <f>ОКТ!F42</f>
        <v>542</v>
      </c>
      <c r="E42" s="56">
        <f>ПЕРВ!C42</f>
        <v>151</v>
      </c>
      <c r="F42" s="56">
        <f>УСТ!C42</f>
        <v>13</v>
      </c>
      <c r="G42" s="32">
        <f t="shared" si="1"/>
        <v>1876</v>
      </c>
      <c r="H42" s="55">
        <f>ИНД!J42</f>
        <v>568</v>
      </c>
      <c r="I42" s="55">
        <f>ЛЕН!H42</f>
        <v>427</v>
      </c>
      <c r="J42" s="55">
        <f>ОКТ!H42</f>
        <v>306</v>
      </c>
      <c r="K42" s="55">
        <f>ПЕРВ!F42</f>
        <v>406</v>
      </c>
      <c r="L42" s="59">
        <f>УСТ!G42</f>
        <v>1018</v>
      </c>
      <c r="M42" s="32">
        <f t="shared" si="2"/>
        <v>2725</v>
      </c>
      <c r="N42" s="55">
        <f>ИНД!P42</f>
        <v>649</v>
      </c>
      <c r="O42" s="55">
        <f>ЛЕН!T42</f>
        <v>2125</v>
      </c>
      <c r="P42" s="55">
        <f>ОКТ!W42</f>
        <v>2277</v>
      </c>
      <c r="Q42" s="55">
        <f>ПЕРВ!T42</f>
        <v>3014</v>
      </c>
      <c r="R42" s="55">
        <f>УСТ!U42</f>
        <v>3746</v>
      </c>
      <c r="S42" s="32">
        <f t="shared" si="3"/>
        <v>11811</v>
      </c>
      <c r="T42" s="61">
        <f>ОКТ!AD42</f>
        <v>8</v>
      </c>
      <c r="U42" s="62">
        <f>УСТ!Y42</f>
        <v>15</v>
      </c>
      <c r="V42" s="33">
        <f t="shared" si="9"/>
        <v>23</v>
      </c>
      <c r="W42" s="80">
        <f>ИНД!R42</f>
        <v>21</v>
      </c>
      <c r="X42" s="96">
        <f>ПЕРВ!W42</f>
        <v>140</v>
      </c>
      <c r="Y42" s="95">
        <f>УСТ!AB42</f>
        <v>189</v>
      </c>
      <c r="Z42" s="33">
        <f t="shared" si="4"/>
        <v>350</v>
      </c>
      <c r="AA42" s="34">
        <f t="shared" si="10"/>
        <v>16785</v>
      </c>
    </row>
    <row r="43" spans="1:27" ht="33.75" thickBot="1">
      <c r="A43" s="20" t="s">
        <v>28</v>
      </c>
      <c r="B43" s="55">
        <f>ИНД!F43</f>
        <v>1951</v>
      </c>
      <c r="C43" s="56">
        <f>ЛЕН!E43</f>
        <v>1544</v>
      </c>
      <c r="D43" s="56">
        <f>ОКТ!F43</f>
        <v>2581</v>
      </c>
      <c r="E43" s="56">
        <f>ПЕРВ!C43</f>
        <v>560</v>
      </c>
      <c r="F43" s="56">
        <f>УСТ!C43</f>
        <v>43</v>
      </c>
      <c r="G43" s="32">
        <f t="shared" si="1"/>
        <v>6679</v>
      </c>
      <c r="H43" s="55">
        <f>ИНД!J43</f>
        <v>2509</v>
      </c>
      <c r="I43" s="55">
        <f>ЛЕН!H43</f>
        <v>1229</v>
      </c>
      <c r="J43" s="55">
        <f>ОКТ!H43</f>
        <v>590</v>
      </c>
      <c r="K43" s="55">
        <f>ПЕРВ!F43</f>
        <v>1194</v>
      </c>
      <c r="L43" s="59">
        <f>УСТ!G43</f>
        <v>1793</v>
      </c>
      <c r="M43" s="32">
        <f t="shared" si="2"/>
        <v>7315</v>
      </c>
      <c r="N43" s="55">
        <f>ИНД!P43</f>
        <v>3600</v>
      </c>
      <c r="O43" s="55">
        <f>ЛЕН!T43</f>
        <v>6741</v>
      </c>
      <c r="P43" s="55">
        <f>ОКТ!W43</f>
        <v>6027</v>
      </c>
      <c r="Q43" s="55">
        <f>ПЕРВ!T43</f>
        <v>7044</v>
      </c>
      <c r="R43" s="55">
        <f>УСТ!U43</f>
        <v>7439</v>
      </c>
      <c r="S43" s="32">
        <f t="shared" si="3"/>
        <v>30851</v>
      </c>
      <c r="T43" s="61">
        <f>ОКТ!AD43</f>
        <v>167</v>
      </c>
      <c r="U43" s="62">
        <f>УСТ!Y43</f>
        <v>83</v>
      </c>
      <c r="V43" s="33">
        <f t="shared" si="9"/>
        <v>250</v>
      </c>
      <c r="W43" s="80">
        <f>ИНД!R43</f>
        <v>111</v>
      </c>
      <c r="X43" s="96">
        <f>ПЕРВ!W43</f>
        <v>101</v>
      </c>
      <c r="Y43" s="95">
        <f>УСТ!AB43</f>
        <v>30</v>
      </c>
      <c r="Z43" s="33">
        <f t="shared" si="4"/>
        <v>242</v>
      </c>
      <c r="AA43" s="34">
        <f t="shared" si="10"/>
        <v>45337</v>
      </c>
    </row>
    <row r="44" spans="1:27" ht="33.75" thickBot="1">
      <c r="A44" s="20" t="s">
        <v>29</v>
      </c>
      <c r="B44" s="55">
        <f>ИНД!F44</f>
        <v>534</v>
      </c>
      <c r="C44" s="56">
        <f>ЛЕН!E44</f>
        <v>177</v>
      </c>
      <c r="D44" s="56">
        <f>ОКТ!F44</f>
        <v>1024</v>
      </c>
      <c r="E44" s="56">
        <f>ПЕРВ!C44</f>
        <v>237</v>
      </c>
      <c r="F44" s="56">
        <f>УСТ!C44</f>
        <v>37</v>
      </c>
      <c r="G44" s="32">
        <f t="shared" si="1"/>
        <v>2009</v>
      </c>
      <c r="H44" s="55">
        <f>ИНД!J44</f>
        <v>635</v>
      </c>
      <c r="I44" s="55">
        <f>ЛЕН!H44</f>
        <v>128</v>
      </c>
      <c r="J44" s="55">
        <f>ОКТ!H44</f>
        <v>286</v>
      </c>
      <c r="K44" s="55">
        <f>ПЕРВ!F44</f>
        <v>525</v>
      </c>
      <c r="L44" s="59">
        <f>УСТ!G44</f>
        <v>369</v>
      </c>
      <c r="M44" s="32">
        <f t="shared" si="2"/>
        <v>1943</v>
      </c>
      <c r="N44" s="55">
        <f>ИНД!P44</f>
        <v>830</v>
      </c>
      <c r="O44" s="55">
        <f>ЛЕН!T44</f>
        <v>790</v>
      </c>
      <c r="P44" s="55">
        <f>ОКТ!W44</f>
        <v>2322</v>
      </c>
      <c r="Q44" s="55">
        <f>ПЕРВ!T44</f>
        <v>2236</v>
      </c>
      <c r="R44" s="55">
        <f>УСТ!U44</f>
        <v>1641</v>
      </c>
      <c r="S44" s="32">
        <f t="shared" si="3"/>
        <v>7819</v>
      </c>
      <c r="T44" s="61">
        <f>ОКТ!AD44</f>
        <v>50</v>
      </c>
      <c r="U44" s="62">
        <f>УСТ!Y44</f>
        <v>99</v>
      </c>
      <c r="V44" s="33">
        <f t="shared" si="9"/>
        <v>149</v>
      </c>
      <c r="W44" s="80">
        <f>ИНД!R44</f>
        <v>9</v>
      </c>
      <c r="X44" s="96">
        <f>ПЕРВ!W44</f>
        <v>36</v>
      </c>
      <c r="Y44" s="95">
        <f>УСТ!AB44</f>
        <v>13</v>
      </c>
      <c r="Z44" s="33">
        <f t="shared" si="4"/>
        <v>58</v>
      </c>
      <c r="AA44" s="34">
        <f t="shared" si="10"/>
        <v>11978</v>
      </c>
    </row>
    <row r="45" spans="1:27" ht="33.75" thickBot="1">
      <c r="A45" s="20" t="s">
        <v>30</v>
      </c>
      <c r="B45" s="55">
        <f>ИНД!F45</f>
        <v>10</v>
      </c>
      <c r="C45" s="56">
        <f>ЛЕН!E45</f>
        <v>12</v>
      </c>
      <c r="D45" s="56">
        <f>ОКТ!F45</f>
        <v>10</v>
      </c>
      <c r="E45" s="56">
        <f>ПЕРВ!C45</f>
        <v>6</v>
      </c>
      <c r="F45" s="56">
        <f>УСТ!C45</f>
        <v>0</v>
      </c>
      <c r="G45" s="32">
        <f t="shared" si="1"/>
        <v>38</v>
      </c>
      <c r="H45" s="55">
        <f>ИНД!J45</f>
        <v>40</v>
      </c>
      <c r="I45" s="55">
        <f>ЛЕН!H45</f>
        <v>4</v>
      </c>
      <c r="J45" s="55">
        <f>ОКТ!H45</f>
        <v>1</v>
      </c>
      <c r="K45" s="55">
        <f>ПЕРВ!F45</f>
        <v>14</v>
      </c>
      <c r="L45" s="59">
        <f>УСТ!G45</f>
        <v>24</v>
      </c>
      <c r="M45" s="32">
        <f t="shared" si="2"/>
        <v>83</v>
      </c>
      <c r="N45" s="55">
        <f>ИНД!P45</f>
        <v>12</v>
      </c>
      <c r="O45" s="55">
        <f>ЛЕН!T45</f>
        <v>56</v>
      </c>
      <c r="P45" s="55">
        <f>ОКТ!W45</f>
        <v>53</v>
      </c>
      <c r="Q45" s="55">
        <f>ПЕРВ!T45</f>
        <v>56</v>
      </c>
      <c r="R45" s="55">
        <f>УСТ!U45</f>
        <v>68</v>
      </c>
      <c r="S45" s="32">
        <f t="shared" si="3"/>
        <v>245</v>
      </c>
      <c r="T45" s="61">
        <f>ОКТ!AD45</f>
        <v>10</v>
      </c>
      <c r="U45" s="62">
        <f>УСТ!Y45</f>
        <v>44</v>
      </c>
      <c r="V45" s="33">
        <f t="shared" si="9"/>
        <v>54</v>
      </c>
      <c r="W45" s="80">
        <f>ИНД!R45</f>
        <v>0</v>
      </c>
      <c r="X45" s="96">
        <f>ПЕРВ!W45</f>
        <v>0</v>
      </c>
      <c r="Y45" s="95">
        <f>УСТ!AB45</f>
        <v>1</v>
      </c>
      <c r="Z45" s="33">
        <f t="shared" si="4"/>
        <v>1</v>
      </c>
      <c r="AA45" s="34">
        <f t="shared" si="10"/>
        <v>421</v>
      </c>
    </row>
    <row r="46" spans="1:27" ht="33.75" thickBot="1">
      <c r="A46" s="20" t="s">
        <v>51</v>
      </c>
      <c r="B46" s="55">
        <f>ИНД!F46</f>
        <v>5</v>
      </c>
      <c r="C46" s="56">
        <f>ЛЕН!E46</f>
        <v>8</v>
      </c>
      <c r="D46" s="56">
        <f>ОКТ!F46</f>
        <v>8</v>
      </c>
      <c r="E46" s="56">
        <f>ПЕРВ!C46</f>
        <v>3</v>
      </c>
      <c r="F46" s="56">
        <f>УСТ!C46</f>
        <v>0</v>
      </c>
      <c r="G46" s="32">
        <f t="shared" si="1"/>
        <v>24</v>
      </c>
      <c r="H46" s="55">
        <f>ИНД!J46</f>
        <v>21</v>
      </c>
      <c r="I46" s="55">
        <f>ЛЕН!H46</f>
        <v>15</v>
      </c>
      <c r="J46" s="55">
        <f>ОКТ!H46</f>
        <v>7</v>
      </c>
      <c r="K46" s="55">
        <f>ПЕРВ!F46</f>
        <v>8</v>
      </c>
      <c r="L46" s="59">
        <f>УСТ!G46</f>
        <v>6</v>
      </c>
      <c r="M46" s="32">
        <f t="shared" si="2"/>
        <v>57</v>
      </c>
      <c r="N46" s="55">
        <f>ИНД!P46</f>
        <v>22</v>
      </c>
      <c r="O46" s="55">
        <f>ЛЕН!T46</f>
        <v>25</v>
      </c>
      <c r="P46" s="55">
        <f>ОКТ!W46</f>
        <v>39</v>
      </c>
      <c r="Q46" s="55">
        <f>ПЕРВ!T46</f>
        <v>45</v>
      </c>
      <c r="R46" s="55">
        <f>УСТ!U46</f>
        <v>22</v>
      </c>
      <c r="S46" s="32">
        <f t="shared" si="3"/>
        <v>153</v>
      </c>
      <c r="T46" s="61">
        <f>ОКТ!AD46</f>
        <v>1</v>
      </c>
      <c r="U46" s="62">
        <f>УСТ!Y46</f>
        <v>16</v>
      </c>
      <c r="V46" s="33">
        <f t="shared" si="9"/>
        <v>17</v>
      </c>
      <c r="W46" s="80">
        <f>ИНД!R46</f>
        <v>0</v>
      </c>
      <c r="X46" s="96">
        <f>ПЕРВ!W46</f>
        <v>0</v>
      </c>
      <c r="Y46" s="95">
        <f>УСТ!AB46</f>
        <v>0</v>
      </c>
      <c r="Z46" s="33">
        <f t="shared" si="4"/>
        <v>0</v>
      </c>
      <c r="AA46" s="34">
        <f t="shared" si="10"/>
        <v>251</v>
      </c>
    </row>
    <row r="47" spans="1:27" s="79" customFormat="1" ht="20.25" thickBot="1">
      <c r="A47" s="46" t="s">
        <v>52</v>
      </c>
      <c r="B47" s="74">
        <f>B42+B43+B44+B45+B46</f>
        <v>3053</v>
      </c>
      <c r="C47" s="74">
        <f aca="true" t="shared" si="12" ref="C47:AA47">C42+C43+C44+C45+C46</f>
        <v>2358</v>
      </c>
      <c r="D47" s="74">
        <f t="shared" si="12"/>
        <v>4165</v>
      </c>
      <c r="E47" s="74">
        <f t="shared" si="12"/>
        <v>957</v>
      </c>
      <c r="F47" s="74">
        <f t="shared" si="12"/>
        <v>93</v>
      </c>
      <c r="G47" s="32">
        <f t="shared" si="1"/>
        <v>10626</v>
      </c>
      <c r="H47" s="74">
        <f t="shared" si="12"/>
        <v>3773</v>
      </c>
      <c r="I47" s="74">
        <f>I42+I43+I44+I45+I46</f>
        <v>1803</v>
      </c>
      <c r="J47" s="74">
        <f>J42+J43+J44+J45+J46</f>
        <v>1190</v>
      </c>
      <c r="K47" s="74">
        <f>K42+K43+K44+K45+K46</f>
        <v>2147</v>
      </c>
      <c r="L47" s="74">
        <f t="shared" si="12"/>
        <v>3210</v>
      </c>
      <c r="M47" s="32">
        <f t="shared" si="2"/>
        <v>12123</v>
      </c>
      <c r="N47" s="74">
        <f t="shared" si="12"/>
        <v>5113</v>
      </c>
      <c r="O47" s="74">
        <f t="shared" si="12"/>
        <v>9737</v>
      </c>
      <c r="P47" s="74">
        <f t="shared" si="12"/>
        <v>10718</v>
      </c>
      <c r="Q47" s="74">
        <f t="shared" si="12"/>
        <v>12395</v>
      </c>
      <c r="R47" s="74">
        <f t="shared" si="12"/>
        <v>12916</v>
      </c>
      <c r="S47" s="32">
        <f t="shared" si="3"/>
        <v>50879</v>
      </c>
      <c r="T47" s="74">
        <f t="shared" si="12"/>
        <v>236</v>
      </c>
      <c r="U47" s="74">
        <f t="shared" si="12"/>
        <v>257</v>
      </c>
      <c r="V47" s="33">
        <f t="shared" si="9"/>
        <v>493</v>
      </c>
      <c r="W47" s="74">
        <f t="shared" si="12"/>
        <v>141</v>
      </c>
      <c r="X47" s="74"/>
      <c r="Y47" s="74">
        <f t="shared" si="12"/>
        <v>233</v>
      </c>
      <c r="Z47" s="33">
        <f t="shared" si="4"/>
        <v>374</v>
      </c>
      <c r="AA47" s="74">
        <f t="shared" si="12"/>
        <v>74772</v>
      </c>
    </row>
    <row r="48" spans="1:27" ht="51" customHeight="1" thickBot="1">
      <c r="A48" s="18" t="s">
        <v>9</v>
      </c>
      <c r="B48" s="55">
        <f>ИНД!F48</f>
        <v>29</v>
      </c>
      <c r="C48" s="56">
        <f>ЛЕН!E48</f>
        <v>6</v>
      </c>
      <c r="D48" s="56">
        <f>ОКТ!F48</f>
        <v>11</v>
      </c>
      <c r="E48" s="56">
        <f>ПЕРВ!C48</f>
        <v>19</v>
      </c>
      <c r="F48" s="56">
        <f>УСТ!C48</f>
        <v>0</v>
      </c>
      <c r="G48" s="32">
        <f t="shared" si="1"/>
        <v>65</v>
      </c>
      <c r="H48" s="55">
        <f>ИНД!J48</f>
        <v>6</v>
      </c>
      <c r="I48" s="55">
        <f>ЛЕН!H48</f>
        <v>0</v>
      </c>
      <c r="J48" s="55">
        <f>ОКТ!H48</f>
        <v>1</v>
      </c>
      <c r="K48" s="55">
        <f>ПЕРВ!F48</f>
        <v>20</v>
      </c>
      <c r="L48" s="59">
        <f>УСТ!G48</f>
        <v>33</v>
      </c>
      <c r="M48" s="32">
        <f t="shared" si="2"/>
        <v>60</v>
      </c>
      <c r="N48" s="55">
        <f>ИНД!P48</f>
        <v>18</v>
      </c>
      <c r="O48" s="55">
        <f>ЛЕН!T48</f>
        <v>29</v>
      </c>
      <c r="P48" s="55">
        <f>ОКТ!W48</f>
        <v>26</v>
      </c>
      <c r="Q48" s="55">
        <f>ПЕРВ!T48</f>
        <v>59</v>
      </c>
      <c r="R48" s="55">
        <f>УСТ!U48</f>
        <v>51</v>
      </c>
      <c r="S48" s="32">
        <f t="shared" si="3"/>
        <v>183</v>
      </c>
      <c r="T48" s="61">
        <f>ОКТ!AD48</f>
        <v>1</v>
      </c>
      <c r="U48" s="62">
        <f>УСТ!Y48</f>
        <v>5</v>
      </c>
      <c r="V48" s="33">
        <f t="shared" si="9"/>
        <v>6</v>
      </c>
      <c r="W48" s="80">
        <f>ИНД!R48</f>
        <v>0</v>
      </c>
      <c r="X48" s="96">
        <f>ПЕРВ!W48</f>
        <v>3</v>
      </c>
      <c r="Y48" s="95">
        <f>УСТ!AB48</f>
        <v>0</v>
      </c>
      <c r="Z48" s="33">
        <f t="shared" si="4"/>
        <v>3</v>
      </c>
      <c r="AA48" s="34">
        <f>SUM(Z48,V48,S48,M48,G48)</f>
        <v>317</v>
      </c>
    </row>
    <row r="49" spans="1:27" ht="35.25" customHeight="1" thickBot="1">
      <c r="A49" s="21" t="s">
        <v>12</v>
      </c>
      <c r="B49" s="55">
        <f>ИНД!F49</f>
        <v>38</v>
      </c>
      <c r="C49" s="56">
        <f>ЛЕН!E49</f>
        <v>46</v>
      </c>
      <c r="D49" s="56">
        <f>ОКТ!F49</f>
        <v>104</v>
      </c>
      <c r="E49" s="56">
        <f>ПЕРВ!C49</f>
        <v>29</v>
      </c>
      <c r="F49" s="56">
        <f>УСТ!C49</f>
        <v>3</v>
      </c>
      <c r="G49" s="32">
        <f t="shared" si="1"/>
        <v>220</v>
      </c>
      <c r="H49" s="55">
        <f>ИНД!J49</f>
        <v>76</v>
      </c>
      <c r="I49" s="55">
        <f>ЛЕН!H49</f>
        <v>29</v>
      </c>
      <c r="J49" s="55">
        <f>ОКТ!H49</f>
        <v>20</v>
      </c>
      <c r="K49" s="55">
        <f>ПЕРВ!F49</f>
        <v>58</v>
      </c>
      <c r="L49" s="59">
        <f>УСТ!G49</f>
        <v>47</v>
      </c>
      <c r="M49" s="32">
        <f t="shared" si="2"/>
        <v>230</v>
      </c>
      <c r="N49" s="55">
        <f>ИНД!P49</f>
        <v>62</v>
      </c>
      <c r="O49" s="55">
        <f>ЛЕН!T49</f>
        <v>144</v>
      </c>
      <c r="P49" s="55">
        <f>ОКТ!W49</f>
        <v>180</v>
      </c>
      <c r="Q49" s="55">
        <f>ПЕРВ!T49</f>
        <v>320</v>
      </c>
      <c r="R49" s="55">
        <f>УСТ!U49</f>
        <v>208</v>
      </c>
      <c r="S49" s="32">
        <f t="shared" si="3"/>
        <v>914</v>
      </c>
      <c r="T49" s="61">
        <f>ОКТ!AD49</f>
        <v>6</v>
      </c>
      <c r="U49" s="62">
        <f>УСТ!Y49</f>
        <v>65</v>
      </c>
      <c r="V49" s="33">
        <f t="shared" si="9"/>
        <v>71</v>
      </c>
      <c r="W49" s="80">
        <f>ИНД!R49</f>
        <v>0</v>
      </c>
      <c r="X49" s="96">
        <f>ПЕРВ!W49</f>
        <v>6</v>
      </c>
      <c r="Y49" s="95">
        <f>УСТ!AB49</f>
        <v>0</v>
      </c>
      <c r="Z49" s="33">
        <f t="shared" si="4"/>
        <v>6</v>
      </c>
      <c r="AA49" s="34">
        <f>SUM(Z49,V49,S49,M49,G49)</f>
        <v>1441</v>
      </c>
    </row>
    <row r="50" spans="1:27" ht="54.75" customHeight="1" thickBot="1">
      <c r="A50" s="22" t="s">
        <v>13</v>
      </c>
      <c r="B50" s="55">
        <f>ИНД!F50</f>
        <v>344</v>
      </c>
      <c r="C50" s="56">
        <f>ЛЕН!E50</f>
        <v>260</v>
      </c>
      <c r="D50" s="56">
        <f>ОКТ!F50</f>
        <v>1170</v>
      </c>
      <c r="E50" s="56">
        <f>ПЕРВ!C50</f>
        <v>202</v>
      </c>
      <c r="F50" s="56">
        <f>УСТ!C50</f>
        <v>35</v>
      </c>
      <c r="G50" s="39">
        <f t="shared" si="1"/>
        <v>2011</v>
      </c>
      <c r="H50" s="55">
        <f>ИНД!J50</f>
        <v>634</v>
      </c>
      <c r="I50" s="55">
        <f>ЛЕН!H50</f>
        <v>155</v>
      </c>
      <c r="J50" s="55">
        <f>ОКТ!H50</f>
        <v>265</v>
      </c>
      <c r="K50" s="55">
        <f>ПЕРВ!F50</f>
        <v>445</v>
      </c>
      <c r="L50" s="59">
        <f>УСТ!G50</f>
        <v>442</v>
      </c>
      <c r="M50" s="39">
        <f t="shared" si="2"/>
        <v>1941</v>
      </c>
      <c r="N50" s="55">
        <f>ИНД!P50</f>
        <v>882</v>
      </c>
      <c r="O50" s="55">
        <f>ЛЕН!T50</f>
        <v>1223</v>
      </c>
      <c r="P50" s="55">
        <f>ОКТ!W50</f>
        <v>2254</v>
      </c>
      <c r="Q50" s="55">
        <f>ПЕРВ!T50</f>
        <v>1987</v>
      </c>
      <c r="R50" s="55">
        <f>УСТ!U50</f>
        <v>1955</v>
      </c>
      <c r="S50" s="39">
        <f t="shared" si="3"/>
        <v>8301</v>
      </c>
      <c r="T50" s="61">
        <f>ОКТ!AD50</f>
        <v>76</v>
      </c>
      <c r="U50" s="62">
        <f>УСТ!Y50</f>
        <v>94</v>
      </c>
      <c r="V50" s="40">
        <f t="shared" si="9"/>
        <v>170</v>
      </c>
      <c r="W50" s="80">
        <f>ИНД!R50</f>
        <v>9</v>
      </c>
      <c r="X50" s="96">
        <f>ПЕРВ!W50</f>
        <v>23</v>
      </c>
      <c r="Y50" s="95">
        <f>УСТ!AB50</f>
        <v>14</v>
      </c>
      <c r="Z50" s="40">
        <f t="shared" si="4"/>
        <v>46</v>
      </c>
      <c r="AA50" s="41">
        <f>SUM(Z50,V50,S50,M50,G50)</f>
        <v>12469</v>
      </c>
    </row>
    <row r="51" spans="1:27" ht="32.25" thickBot="1">
      <c r="A51" s="47" t="s">
        <v>53</v>
      </c>
      <c r="B51" s="48">
        <f>B28-(B48+B49+B50)</f>
        <v>2642</v>
      </c>
      <c r="C51" s="48">
        <f aca="true" t="shared" si="13" ref="C51:AA51">C28-(C48+C49+C50)</f>
        <v>2048</v>
      </c>
      <c r="D51" s="48">
        <f t="shared" si="13"/>
        <v>2880</v>
      </c>
      <c r="E51" s="48">
        <f t="shared" si="13"/>
        <v>707</v>
      </c>
      <c r="F51" s="48">
        <f t="shared" si="13"/>
        <v>55</v>
      </c>
      <c r="G51" s="48">
        <f t="shared" si="13"/>
        <v>8332</v>
      </c>
      <c r="H51" s="48">
        <f t="shared" si="13"/>
        <v>3057</v>
      </c>
      <c r="I51" s="48">
        <f>I28-(I48+I49+I50)</f>
        <v>1605</v>
      </c>
      <c r="J51" s="48">
        <f>J28-(J48+J49+J50)</f>
        <v>904</v>
      </c>
      <c r="K51" s="48">
        <f t="shared" si="13"/>
        <v>1621</v>
      </c>
      <c r="L51" s="48">
        <f t="shared" si="13"/>
        <v>2688</v>
      </c>
      <c r="M51" s="48">
        <f t="shared" si="13"/>
        <v>9875</v>
      </c>
      <c r="N51" s="48">
        <f t="shared" si="13"/>
        <v>4151</v>
      </c>
      <c r="O51" s="48">
        <f t="shared" si="13"/>
        <v>8339</v>
      </c>
      <c r="P51" s="48">
        <f t="shared" si="13"/>
        <v>8315</v>
      </c>
      <c r="Q51" s="48">
        <f t="shared" si="13"/>
        <v>10037</v>
      </c>
      <c r="R51" s="48">
        <f t="shared" si="13"/>
        <v>10705</v>
      </c>
      <c r="S51" s="48">
        <f t="shared" si="13"/>
        <v>41547</v>
      </c>
      <c r="T51" s="48">
        <f t="shared" si="13"/>
        <v>153</v>
      </c>
      <c r="U51" s="48">
        <f t="shared" si="13"/>
        <v>93</v>
      </c>
      <c r="V51" s="48">
        <f t="shared" si="13"/>
        <v>246</v>
      </c>
      <c r="W51" s="48">
        <f t="shared" si="13"/>
        <v>132</v>
      </c>
      <c r="X51" s="48"/>
      <c r="Y51" s="48">
        <f t="shared" si="13"/>
        <v>219</v>
      </c>
      <c r="Z51" s="48">
        <f t="shared" si="13"/>
        <v>596</v>
      </c>
      <c r="AA51" s="48">
        <f t="shared" si="13"/>
        <v>60596</v>
      </c>
    </row>
    <row r="52" spans="1:27" ht="19.5" thickBot="1">
      <c r="A52" s="24" t="s">
        <v>15</v>
      </c>
      <c r="B52" s="106">
        <f>(B34+B35)/B29*100</f>
        <v>59.23076923076923</v>
      </c>
      <c r="C52" s="106">
        <f aca="true" t="shared" si="14" ref="C52:AA52">(C34+C35)/C29*100</f>
        <v>48.44571975131516</v>
      </c>
      <c r="D52" s="106">
        <f t="shared" si="14"/>
        <v>52.73363856719634</v>
      </c>
      <c r="E52" s="106">
        <f t="shared" si="14"/>
        <v>57.12643678160919</v>
      </c>
      <c r="F52" s="106">
        <f t="shared" si="14"/>
        <v>37.634408602150536</v>
      </c>
      <c r="G52" s="106">
        <f t="shared" si="14"/>
        <v>53.91176160892913</v>
      </c>
      <c r="H52" s="106">
        <f t="shared" si="14"/>
        <v>44.72872996300863</v>
      </c>
      <c r="I52" s="106">
        <f t="shared" si="14"/>
        <v>51.230283911671926</v>
      </c>
      <c r="J52" s="106">
        <f t="shared" si="14"/>
        <v>54.22740524781341</v>
      </c>
      <c r="K52" s="106">
        <f t="shared" si="14"/>
        <v>58.41423948220065</v>
      </c>
      <c r="L52" s="106">
        <f t="shared" si="14"/>
        <v>54.179894179894184</v>
      </c>
      <c r="M52" s="106">
        <f t="shared" si="14"/>
        <v>51.578647956764954</v>
      </c>
      <c r="N52" s="106">
        <f t="shared" si="14"/>
        <v>45.24293785310734</v>
      </c>
      <c r="O52" s="106">
        <f t="shared" si="14"/>
        <v>42.50117536436295</v>
      </c>
      <c r="P52" s="106">
        <f t="shared" si="14"/>
        <v>50.144307856761095</v>
      </c>
      <c r="Q52" s="106">
        <f t="shared" si="14"/>
        <v>47.95667607172113</v>
      </c>
      <c r="R52" s="106">
        <f t="shared" si="14"/>
        <v>49.91409711547156</v>
      </c>
      <c r="S52" s="106">
        <f t="shared" si="14"/>
        <v>47.58875806378852</v>
      </c>
      <c r="T52" s="106">
        <f t="shared" si="14"/>
        <v>7.203389830508475</v>
      </c>
      <c r="U52" s="106">
        <f t="shared" si="14"/>
        <v>36.3265306122449</v>
      </c>
      <c r="V52" s="106">
        <f t="shared" si="14"/>
        <v>22.03742203742204</v>
      </c>
      <c r="W52" s="106">
        <f t="shared" si="14"/>
        <v>3.546099290780142</v>
      </c>
      <c r="X52" s="106">
        <f t="shared" si="14"/>
        <v>14.440433212996389</v>
      </c>
      <c r="Y52" s="106">
        <f t="shared" si="14"/>
        <v>10.72961373390558</v>
      </c>
      <c r="Z52" s="106">
        <f t="shared" si="14"/>
        <v>10.75268817204301</v>
      </c>
      <c r="AA52" s="106">
        <f t="shared" si="14"/>
        <v>48.594107769806136</v>
      </c>
    </row>
    <row r="53" spans="1:27" ht="19.5" thickBot="1">
      <c r="A53" s="25" t="s">
        <v>43</v>
      </c>
      <c r="B53" s="106">
        <f>(B29-B37)/B29*100</f>
        <v>99.30402930402931</v>
      </c>
      <c r="C53" s="106">
        <f aca="true" t="shared" si="15" ref="C53:AA53">(C29-C37)/C29*100</f>
        <v>98.90004782400766</v>
      </c>
      <c r="D53" s="106">
        <f t="shared" si="15"/>
        <v>100</v>
      </c>
      <c r="E53" s="106">
        <f t="shared" si="15"/>
        <v>100</v>
      </c>
      <c r="F53" s="106">
        <f t="shared" si="15"/>
        <v>100</v>
      </c>
      <c r="G53" s="106">
        <f t="shared" si="15"/>
        <v>99.55775508055176</v>
      </c>
      <c r="H53" s="106">
        <f t="shared" si="15"/>
        <v>97.87299630086314</v>
      </c>
      <c r="I53" s="106">
        <f t="shared" si="15"/>
        <v>99.05362776025235</v>
      </c>
      <c r="J53" s="106">
        <f t="shared" si="15"/>
        <v>99.9028182701652</v>
      </c>
      <c r="K53" s="106">
        <f t="shared" si="15"/>
        <v>99.24487594390507</v>
      </c>
      <c r="L53" s="106">
        <f t="shared" si="15"/>
        <v>99.57671957671957</v>
      </c>
      <c r="M53" s="106">
        <f t="shared" si="15"/>
        <v>98.94756802882337</v>
      </c>
      <c r="N53" s="106">
        <f t="shared" si="15"/>
        <v>98.12429378531074</v>
      </c>
      <c r="O53" s="106">
        <f t="shared" si="15"/>
        <v>97.93135872120358</v>
      </c>
      <c r="P53" s="106">
        <f t="shared" si="15"/>
        <v>98.65312667022982</v>
      </c>
      <c r="Q53" s="106">
        <f t="shared" si="15"/>
        <v>98.47092017839265</v>
      </c>
      <c r="R53" s="106">
        <f t="shared" si="15"/>
        <v>98.42662085179492</v>
      </c>
      <c r="S53" s="106">
        <f t="shared" si="15"/>
        <v>98.36017503496188</v>
      </c>
      <c r="T53" s="106">
        <f t="shared" si="15"/>
        <v>100</v>
      </c>
      <c r="U53" s="106">
        <f t="shared" si="15"/>
        <v>97.14285714285714</v>
      </c>
      <c r="V53" s="106">
        <f t="shared" si="15"/>
        <v>98.54469854469855</v>
      </c>
      <c r="W53" s="106">
        <f t="shared" si="15"/>
        <v>99.29078014184397</v>
      </c>
      <c r="X53" s="106">
        <f t="shared" si="15"/>
        <v>100</v>
      </c>
      <c r="Y53" s="106">
        <f t="shared" si="15"/>
        <v>100</v>
      </c>
      <c r="Z53" s="106">
        <f t="shared" si="15"/>
        <v>99.84639016897081</v>
      </c>
      <c r="AA53" s="106">
        <f t="shared" si="15"/>
        <v>98.64448175851015</v>
      </c>
    </row>
    <row r="54" spans="1:27" ht="33" thickBot="1">
      <c r="A54" s="25" t="s">
        <v>19</v>
      </c>
      <c r="B54" s="106">
        <f>B36/B29*100</f>
        <v>7.3992673992674</v>
      </c>
      <c r="C54" s="106">
        <f aca="true" t="shared" si="16" ref="C54:AA54">C36/C29*100</f>
        <v>5.4041128646580585</v>
      </c>
      <c r="D54" s="106">
        <f t="shared" si="16"/>
        <v>7.729598707244816</v>
      </c>
      <c r="E54" s="106">
        <f t="shared" si="16"/>
        <v>9.770114942528735</v>
      </c>
      <c r="F54" s="106">
        <f t="shared" si="16"/>
        <v>6.451612903225806</v>
      </c>
      <c r="G54" s="106">
        <f t="shared" si="16"/>
        <v>7.2970411708960725</v>
      </c>
      <c r="H54" s="106">
        <f t="shared" si="16"/>
        <v>7.52157829839704</v>
      </c>
      <c r="I54" s="106">
        <f t="shared" si="16"/>
        <v>7.003154574132492</v>
      </c>
      <c r="J54" s="106">
        <f t="shared" si="16"/>
        <v>6.899902818270165</v>
      </c>
      <c r="K54" s="106">
        <f t="shared" si="16"/>
        <v>8.791801510248112</v>
      </c>
      <c r="L54" s="106">
        <f t="shared" si="16"/>
        <v>5.326278659611993</v>
      </c>
      <c r="M54" s="106">
        <f t="shared" si="16"/>
        <v>7.0162131411775865</v>
      </c>
      <c r="N54" s="106">
        <f t="shared" si="16"/>
        <v>5.175141242937853</v>
      </c>
      <c r="O54" s="106">
        <f t="shared" si="16"/>
        <v>4.960037611659614</v>
      </c>
      <c r="P54" s="106">
        <f t="shared" si="16"/>
        <v>5.280598610368787</v>
      </c>
      <c r="Q54" s="106">
        <f t="shared" si="16"/>
        <v>6.84445253481387</v>
      </c>
      <c r="R54" s="106">
        <f t="shared" si="16"/>
        <v>6.112668414865721</v>
      </c>
      <c r="S54" s="106">
        <f t="shared" si="16"/>
        <v>5.803672125231199</v>
      </c>
      <c r="T54" s="106">
        <f t="shared" si="16"/>
        <v>3.8135593220338984</v>
      </c>
      <c r="U54" s="106">
        <f t="shared" si="16"/>
        <v>8.571428571428571</v>
      </c>
      <c r="V54" s="106">
        <f t="shared" si="16"/>
        <v>6.237006237006238</v>
      </c>
      <c r="W54" s="106">
        <f t="shared" si="16"/>
        <v>2.127659574468085</v>
      </c>
      <c r="X54" s="106">
        <f t="shared" si="16"/>
        <v>1.083032490974729</v>
      </c>
      <c r="Y54" s="106">
        <f t="shared" si="16"/>
        <v>3.004291845493562</v>
      </c>
      <c r="Z54" s="106">
        <f t="shared" si="16"/>
        <v>1.9969278033794162</v>
      </c>
      <c r="AA54" s="106">
        <f t="shared" si="16"/>
        <v>6.1807357655319795</v>
      </c>
    </row>
    <row r="55" spans="1:27" ht="48" thickBot="1">
      <c r="A55" s="26" t="s">
        <v>18</v>
      </c>
      <c r="B55" s="107">
        <f>(B48+B49+B50)/B28*100</f>
        <v>13.462168358991155</v>
      </c>
      <c r="C55" s="107">
        <f aca="true" t="shared" si="17" ref="C55:AA55">(C48+C49+C50)/C28*100</f>
        <v>13.220338983050848</v>
      </c>
      <c r="D55" s="107">
        <f t="shared" si="17"/>
        <v>30.85234093637455</v>
      </c>
      <c r="E55" s="107">
        <f t="shared" si="17"/>
        <v>26.12330198537095</v>
      </c>
      <c r="F55" s="107">
        <f t="shared" si="17"/>
        <v>40.86021505376344</v>
      </c>
      <c r="G55" s="107">
        <f t="shared" si="17"/>
        <v>21.60331200602183</v>
      </c>
      <c r="H55" s="107">
        <f t="shared" si="17"/>
        <v>18.97694142592102</v>
      </c>
      <c r="I55" s="107">
        <f t="shared" si="17"/>
        <v>10.28507546115148</v>
      </c>
      <c r="J55" s="107">
        <f t="shared" si="17"/>
        <v>24.03361344537815</v>
      </c>
      <c r="K55" s="107">
        <f t="shared" si="17"/>
        <v>24.39365671641791</v>
      </c>
      <c r="L55" s="107">
        <f t="shared" si="17"/>
        <v>16.261682242990656</v>
      </c>
      <c r="M55" s="107">
        <f t="shared" si="17"/>
        <v>18.428878242193953</v>
      </c>
      <c r="N55" s="107">
        <f t="shared" si="17"/>
        <v>18.814785840015645</v>
      </c>
      <c r="O55" s="107">
        <f t="shared" si="17"/>
        <v>14.340010272213663</v>
      </c>
      <c r="P55" s="107">
        <f t="shared" si="17"/>
        <v>22.83062645011601</v>
      </c>
      <c r="Q55" s="107">
        <f t="shared" si="17"/>
        <v>19.07602999274369</v>
      </c>
      <c r="R55" s="107">
        <f t="shared" si="17"/>
        <v>17.137549345924608</v>
      </c>
      <c r="S55" s="107">
        <f t="shared" si="17"/>
        <v>18.44734517617038</v>
      </c>
      <c r="T55" s="107">
        <f t="shared" si="17"/>
        <v>35.16949152542373</v>
      </c>
      <c r="U55" s="107">
        <f t="shared" si="17"/>
        <v>63.81322957198443</v>
      </c>
      <c r="V55" s="107">
        <f t="shared" si="17"/>
        <v>50.10141987829615</v>
      </c>
      <c r="W55" s="107">
        <f t="shared" si="17"/>
        <v>6.382978723404255</v>
      </c>
      <c r="X55" s="107">
        <f t="shared" si="17"/>
        <v>11.552346570397113</v>
      </c>
      <c r="Y55" s="107">
        <f t="shared" si="17"/>
        <v>6.008583690987124</v>
      </c>
      <c r="Z55" s="107">
        <f t="shared" si="17"/>
        <v>8.448540706605224</v>
      </c>
      <c r="AA55" s="107">
        <f t="shared" si="17"/>
        <v>19.014206861526535</v>
      </c>
    </row>
    <row r="56" spans="1:27" ht="16.5" thickBot="1">
      <c r="A56" s="25" t="s">
        <v>16</v>
      </c>
      <c r="B56" s="107">
        <f>B49/B28*100</f>
        <v>1.2446773665247297</v>
      </c>
      <c r="C56" s="107">
        <f aca="true" t="shared" si="18" ref="C56:AA56">C49/C28*100</f>
        <v>1.9491525423728815</v>
      </c>
      <c r="D56" s="107">
        <f t="shared" si="18"/>
        <v>2.4969987995198077</v>
      </c>
      <c r="E56" s="107">
        <f t="shared" si="18"/>
        <v>3.0303030303030303</v>
      </c>
      <c r="F56" s="107">
        <f t="shared" si="18"/>
        <v>3.225806451612903</v>
      </c>
      <c r="G56" s="107">
        <f t="shared" si="18"/>
        <v>2.0700037636432067</v>
      </c>
      <c r="H56" s="107">
        <f t="shared" si="18"/>
        <v>2.014312218393851</v>
      </c>
      <c r="I56" s="107">
        <f t="shared" si="18"/>
        <v>1.621017328116266</v>
      </c>
      <c r="J56" s="107">
        <f t="shared" si="18"/>
        <v>1.680672268907563</v>
      </c>
      <c r="K56" s="107">
        <f t="shared" si="18"/>
        <v>2.7052238805970146</v>
      </c>
      <c r="L56" s="107">
        <f t="shared" si="18"/>
        <v>1.4641744548286604</v>
      </c>
      <c r="M56" s="107">
        <f t="shared" si="18"/>
        <v>1.8998843548653561</v>
      </c>
      <c r="N56" s="107">
        <f t="shared" si="18"/>
        <v>1.2125953451985134</v>
      </c>
      <c r="O56" s="107">
        <f t="shared" si="18"/>
        <v>1.4791987673343605</v>
      </c>
      <c r="P56" s="107">
        <f t="shared" si="18"/>
        <v>1.6705336426914155</v>
      </c>
      <c r="Q56" s="107">
        <f t="shared" si="18"/>
        <v>2.580020962670322</v>
      </c>
      <c r="R56" s="107">
        <f t="shared" si="18"/>
        <v>1.6100317362024923</v>
      </c>
      <c r="S56" s="107">
        <f t="shared" si="18"/>
        <v>1.794091667484542</v>
      </c>
      <c r="T56" s="107">
        <f t="shared" si="18"/>
        <v>2.5423728813559325</v>
      </c>
      <c r="U56" s="107">
        <f t="shared" si="18"/>
        <v>25.291828793774318</v>
      </c>
      <c r="V56" s="107">
        <f t="shared" si="18"/>
        <v>14.401622718052739</v>
      </c>
      <c r="W56" s="107">
        <f t="shared" si="18"/>
        <v>0</v>
      </c>
      <c r="X56" s="107">
        <f t="shared" si="18"/>
        <v>2.166064981949458</v>
      </c>
      <c r="Y56" s="107">
        <f t="shared" si="18"/>
        <v>0</v>
      </c>
      <c r="Z56" s="107">
        <f t="shared" si="18"/>
        <v>0.9216589861751152</v>
      </c>
      <c r="AA56" s="107">
        <f t="shared" si="18"/>
        <v>1.9258784063723722</v>
      </c>
    </row>
    <row r="57" spans="1:27" ht="15.75" customHeight="1" thickBot="1">
      <c r="A57" s="26" t="s">
        <v>20</v>
      </c>
      <c r="B57" s="107">
        <f>B38/B28*100</f>
        <v>0.4258106780216181</v>
      </c>
      <c r="C57" s="107">
        <f aca="true" t="shared" si="19" ref="C57:AA57">C38/C28*100</f>
        <v>0.46610169491525427</v>
      </c>
      <c r="D57" s="107">
        <f t="shared" si="19"/>
        <v>0.16806722689075632</v>
      </c>
      <c r="E57" s="107">
        <f t="shared" si="19"/>
        <v>0</v>
      </c>
      <c r="F57" s="107">
        <f t="shared" si="19"/>
        <v>0</v>
      </c>
      <c r="G57" s="107">
        <f t="shared" si="19"/>
        <v>0.29168234851336095</v>
      </c>
      <c r="H57" s="107">
        <f t="shared" si="19"/>
        <v>0.3710575139146568</v>
      </c>
      <c r="I57" s="107">
        <f t="shared" si="19"/>
        <v>0.2794857462269424</v>
      </c>
      <c r="J57" s="107">
        <f t="shared" si="19"/>
        <v>0.25210084033613445</v>
      </c>
      <c r="K57" s="107">
        <f t="shared" si="19"/>
        <v>0.18656716417910446</v>
      </c>
      <c r="L57" s="107">
        <f t="shared" si="19"/>
        <v>0.1869158878504673</v>
      </c>
      <c r="M57" s="107">
        <f t="shared" si="19"/>
        <v>0.264331736329093</v>
      </c>
      <c r="N57" s="107">
        <f t="shared" si="19"/>
        <v>0.27381185214159987</v>
      </c>
      <c r="O57" s="107">
        <f t="shared" si="19"/>
        <v>0.7293271700051361</v>
      </c>
      <c r="P57" s="107">
        <f t="shared" si="19"/>
        <v>0.38979118329466356</v>
      </c>
      <c r="Q57" s="107">
        <f t="shared" si="19"/>
        <v>0.24187696525034266</v>
      </c>
      <c r="R57" s="107">
        <f t="shared" si="19"/>
        <v>0.3328430993110922</v>
      </c>
      <c r="S57" s="107">
        <f t="shared" si="19"/>
        <v>0.392580233585239</v>
      </c>
      <c r="T57" s="107">
        <f t="shared" si="19"/>
        <v>10.16949152542373</v>
      </c>
      <c r="U57" s="107">
        <f t="shared" si="19"/>
        <v>3.8910505836575875</v>
      </c>
      <c r="V57" s="107">
        <f t="shared" si="19"/>
        <v>6.896551724137931</v>
      </c>
      <c r="W57" s="107">
        <f t="shared" si="19"/>
        <v>0</v>
      </c>
      <c r="X57" s="107">
        <f t="shared" si="19"/>
        <v>0</v>
      </c>
      <c r="Y57" s="107">
        <f t="shared" si="19"/>
        <v>0</v>
      </c>
      <c r="Z57" s="107">
        <f t="shared" si="19"/>
        <v>0</v>
      </c>
      <c r="AA57" s="107">
        <f t="shared" si="19"/>
        <v>0.3969367707790385</v>
      </c>
    </row>
    <row r="58" spans="1:27" ht="16.5" thickBot="1">
      <c r="A58" s="27" t="s">
        <v>17</v>
      </c>
      <c r="B58" s="108">
        <f>B28-B12</f>
        <v>9</v>
      </c>
      <c r="C58" s="108">
        <f aca="true" t="shared" si="20" ref="C58:AA58">C28-C12</f>
        <v>-19</v>
      </c>
      <c r="D58" s="108">
        <f t="shared" si="20"/>
        <v>-55</v>
      </c>
      <c r="E58" s="108">
        <f t="shared" si="20"/>
        <v>-18</v>
      </c>
      <c r="F58" s="108">
        <f t="shared" si="20"/>
        <v>-4</v>
      </c>
      <c r="G58" s="108">
        <f t="shared" si="20"/>
        <v>-87</v>
      </c>
      <c r="H58" s="108">
        <f t="shared" si="20"/>
        <v>-18</v>
      </c>
      <c r="I58" s="108">
        <f t="shared" si="20"/>
        <v>-7</v>
      </c>
      <c r="J58" s="108">
        <f t="shared" si="20"/>
        <v>-8</v>
      </c>
      <c r="K58" s="108">
        <f t="shared" si="20"/>
        <v>12</v>
      </c>
      <c r="L58" s="108">
        <f t="shared" si="20"/>
        <v>-24</v>
      </c>
      <c r="M58" s="108">
        <f t="shared" si="20"/>
        <v>-45</v>
      </c>
      <c r="N58" s="108">
        <f t="shared" si="20"/>
        <v>-39</v>
      </c>
      <c r="O58" s="108">
        <f t="shared" si="20"/>
        <v>-21</v>
      </c>
      <c r="P58" s="108">
        <f t="shared" si="20"/>
        <v>-70</v>
      </c>
      <c r="Q58" s="108">
        <f t="shared" si="20"/>
        <v>-117</v>
      </c>
      <c r="R58" s="108">
        <f t="shared" si="20"/>
        <v>-37</v>
      </c>
      <c r="S58" s="108">
        <f t="shared" si="20"/>
        <v>-284</v>
      </c>
      <c r="T58" s="108">
        <f t="shared" si="20"/>
        <v>3</v>
      </c>
      <c r="U58" s="108">
        <f t="shared" si="20"/>
        <v>-3</v>
      </c>
      <c r="V58" s="108">
        <f t="shared" si="20"/>
        <v>0</v>
      </c>
      <c r="W58" s="108">
        <f t="shared" si="20"/>
        <v>-49</v>
      </c>
      <c r="X58" s="108">
        <f t="shared" si="20"/>
        <v>-74</v>
      </c>
      <c r="Y58" s="108">
        <f t="shared" si="20"/>
        <v>-46</v>
      </c>
      <c r="Z58" s="108">
        <f t="shared" si="20"/>
        <v>-169</v>
      </c>
      <c r="AA58" s="108">
        <f t="shared" si="20"/>
        <v>-585</v>
      </c>
    </row>
  </sheetData>
  <sheetProtection/>
  <mergeCells count="9">
    <mergeCell ref="A10:AA10"/>
    <mergeCell ref="A6:AA6"/>
    <mergeCell ref="A1:AA1"/>
    <mergeCell ref="B3:G3"/>
    <mergeCell ref="H3:M3"/>
    <mergeCell ref="N3:S3"/>
    <mergeCell ref="T3:V3"/>
    <mergeCell ref="W3:Z3"/>
    <mergeCell ref="AA3:AA4"/>
  </mergeCells>
  <printOptions/>
  <pageMargins left="0.7" right="0.7" top="0.75" bottom="0.75" header="0.3" footer="0.3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70" zoomScaleNormal="70" zoomScalePageLayoutView="0" workbookViewId="0" topLeftCell="A1">
      <selection activeCell="L32" sqref="L32"/>
    </sheetView>
  </sheetViews>
  <sheetFormatPr defaultColWidth="9.00390625" defaultRowHeight="12.75"/>
  <cols>
    <col min="1" max="1" width="64.25390625" style="0" customWidth="1"/>
    <col min="2" max="6" width="12.125" style="0" bestFit="1" customWidth="1"/>
    <col min="7" max="7" width="12.125" style="0" customWidth="1"/>
  </cols>
  <sheetData>
    <row r="1" spans="1:7" ht="18.75">
      <c r="A1" s="219" t="s">
        <v>77</v>
      </c>
      <c r="B1" s="219"/>
      <c r="C1" s="219"/>
      <c r="D1" s="219"/>
      <c r="E1" s="219"/>
      <c r="F1" s="219"/>
      <c r="G1" s="219"/>
    </row>
    <row r="2" spans="1:7" ht="16.5" thickBot="1">
      <c r="A2" s="2"/>
      <c r="B2" s="2"/>
      <c r="C2" s="2"/>
      <c r="D2" s="2"/>
      <c r="E2" s="2"/>
      <c r="F2" s="2"/>
      <c r="G2" s="2"/>
    </row>
    <row r="3" spans="1:7" ht="16.5" thickBot="1">
      <c r="A3" s="132"/>
      <c r="B3" s="133" t="s">
        <v>54</v>
      </c>
      <c r="C3" s="133" t="s">
        <v>55</v>
      </c>
      <c r="D3" s="133" t="s">
        <v>56</v>
      </c>
      <c r="E3" s="133" t="s">
        <v>57</v>
      </c>
      <c r="F3" s="133" t="s">
        <v>58</v>
      </c>
      <c r="G3" s="134" t="s">
        <v>14</v>
      </c>
    </row>
    <row r="4" spans="1:7" ht="16.5">
      <c r="A4" s="54" t="s">
        <v>73</v>
      </c>
      <c r="B4" s="109">
        <f>B6+B7+B8</f>
        <v>12185</v>
      </c>
      <c r="C4" s="109">
        <f>C6+C7+C8</f>
        <v>13962</v>
      </c>
      <c r="D4" s="109">
        <f>D6+D7+D8</f>
        <v>16432</v>
      </c>
      <c r="E4" s="109">
        <f>E6+E7+E8</f>
        <v>15852</v>
      </c>
      <c r="F4" s="109">
        <f>F6+F7+F8</f>
        <v>16753</v>
      </c>
      <c r="G4" s="131">
        <f>SUM(B4:F4)</f>
        <v>75184</v>
      </c>
    </row>
    <row r="5" spans="1:7" ht="14.25" thickBot="1">
      <c r="A5" s="228" t="s">
        <v>35</v>
      </c>
      <c r="B5" s="229"/>
      <c r="C5" s="229"/>
      <c r="D5" s="229"/>
      <c r="E5" s="229"/>
      <c r="F5" s="229"/>
      <c r="G5" s="229"/>
    </row>
    <row r="6" spans="1:7" ht="17.25" thickBot="1">
      <c r="A6" s="12" t="s">
        <v>32</v>
      </c>
      <c r="B6" s="90">
        <f>ИНД!S7</f>
        <v>12080</v>
      </c>
      <c r="C6" s="90">
        <f>ЛЕН!U7</f>
        <v>13874</v>
      </c>
      <c r="D6" s="90">
        <f>ОКТ!AH7</f>
        <v>16362</v>
      </c>
      <c r="E6" s="90">
        <f>ПЕРВ!X7</f>
        <v>15777</v>
      </c>
      <c r="F6" s="90">
        <f>УСТ!AC7</f>
        <v>16709</v>
      </c>
      <c r="G6" s="123">
        <f aca="true" t="shared" si="0" ref="G6:G49">SUM(B6:F6)</f>
        <v>74802</v>
      </c>
    </row>
    <row r="7" spans="1:7" ht="17.25" thickBot="1">
      <c r="A7" s="12" t="s">
        <v>34</v>
      </c>
      <c r="B7" s="90">
        <f>ИНД!S8</f>
        <v>102</v>
      </c>
      <c r="C7" s="90">
        <f>ЛЕН!U8</f>
        <v>81</v>
      </c>
      <c r="D7" s="90">
        <f>ОКТ!AH8</f>
        <v>58</v>
      </c>
      <c r="E7" s="90">
        <f>ПЕРВ!X8</f>
        <v>68</v>
      </c>
      <c r="F7" s="90">
        <f>УСТ!AC8</f>
        <v>39</v>
      </c>
      <c r="G7" s="123">
        <f t="shared" si="0"/>
        <v>348</v>
      </c>
    </row>
    <row r="8" spans="1:7" ht="17.25" thickBot="1">
      <c r="A8" s="37" t="s">
        <v>33</v>
      </c>
      <c r="B8" s="90">
        <f>ИНД!S9</f>
        <v>3</v>
      </c>
      <c r="C8" s="90">
        <f>ЛЕН!U9</f>
        <v>7</v>
      </c>
      <c r="D8" s="90">
        <f>ОКТ!AH9</f>
        <v>12</v>
      </c>
      <c r="E8" s="90">
        <f>ПЕРВ!X9</f>
        <v>7</v>
      </c>
      <c r="F8" s="90">
        <f>УСТ!AC9</f>
        <v>5</v>
      </c>
      <c r="G8" s="124">
        <f t="shared" si="0"/>
        <v>34</v>
      </c>
    </row>
    <row r="9" spans="1:7" ht="14.25" thickBot="1">
      <c r="A9" s="230" t="s">
        <v>44</v>
      </c>
      <c r="B9" s="213"/>
      <c r="C9" s="213"/>
      <c r="D9" s="213"/>
      <c r="E9" s="213"/>
      <c r="F9" s="213"/>
      <c r="G9" s="213"/>
    </row>
    <row r="10" spans="1:7" ht="17.25" thickBot="1">
      <c r="A10" s="81" t="s">
        <v>0</v>
      </c>
      <c r="B10" s="90">
        <f>ИНД!S11</f>
        <v>507</v>
      </c>
      <c r="C10" s="90">
        <f>ЛЕН!U11</f>
        <v>531</v>
      </c>
      <c r="D10" s="90">
        <f>ОКТ!AH11</f>
        <v>683</v>
      </c>
      <c r="E10" s="90">
        <f>ПЕРВ!X11</f>
        <v>672</v>
      </c>
      <c r="F10" s="90">
        <f>УСТ!AC11</f>
        <v>679</v>
      </c>
      <c r="G10" s="125">
        <f t="shared" si="0"/>
        <v>3072</v>
      </c>
    </row>
    <row r="11" spans="1:7" ht="17.25" thickBot="1">
      <c r="A11" s="82" t="s">
        <v>69</v>
      </c>
      <c r="B11" s="90">
        <f>ИНД!S12</f>
        <v>12177</v>
      </c>
      <c r="C11" s="90">
        <f>ЛЕН!U12</f>
        <v>13931</v>
      </c>
      <c r="D11" s="90">
        <f>ОКТ!AH12</f>
        <v>16496</v>
      </c>
      <c r="E11" s="90">
        <f>ПЕРВ!X12</f>
        <v>15978</v>
      </c>
      <c r="F11" s="90">
        <f>УСТ!AC12</f>
        <v>16826</v>
      </c>
      <c r="G11" s="123">
        <f t="shared" si="0"/>
        <v>75408</v>
      </c>
    </row>
    <row r="12" spans="1:7" ht="17.25" thickBot="1">
      <c r="A12" s="82" t="s">
        <v>23</v>
      </c>
      <c r="B12" s="90">
        <f>ИНД!S13</f>
        <v>275</v>
      </c>
      <c r="C12" s="90">
        <f>ЛЕН!U13</f>
        <v>205</v>
      </c>
      <c r="D12" s="90">
        <f>ОКТ!AH13</f>
        <v>183</v>
      </c>
      <c r="E12" s="90">
        <f>ПЕРВ!X13</f>
        <v>276</v>
      </c>
      <c r="F12" s="90">
        <f>УСТ!AC13</f>
        <v>224</v>
      </c>
      <c r="G12" s="123">
        <f t="shared" si="0"/>
        <v>1163</v>
      </c>
    </row>
    <row r="13" spans="1:7" ht="16.5" thickBot="1">
      <c r="A13" s="82" t="s">
        <v>24</v>
      </c>
      <c r="B13" s="89">
        <f aca="true" t="shared" si="1" ref="B13:G13">SUM(B14:B26)</f>
        <v>372</v>
      </c>
      <c r="C13" s="89">
        <f t="shared" si="1"/>
        <v>252</v>
      </c>
      <c r="D13" s="89">
        <f t="shared" si="1"/>
        <v>313</v>
      </c>
      <c r="E13" s="89">
        <f t="shared" si="1"/>
        <v>473</v>
      </c>
      <c r="F13" s="89">
        <f t="shared" si="1"/>
        <v>338</v>
      </c>
      <c r="G13" s="89">
        <f t="shared" si="1"/>
        <v>1748</v>
      </c>
    </row>
    <row r="14" spans="1:7" ht="17.25" thickBot="1">
      <c r="A14" s="15" t="s">
        <v>36</v>
      </c>
      <c r="B14" s="90">
        <f>ИНД!S15</f>
        <v>150</v>
      </c>
      <c r="C14" s="90">
        <f>ЛЕН!U15</f>
        <v>139</v>
      </c>
      <c r="D14" s="90">
        <f>ОКТ!AH15</f>
        <v>105</v>
      </c>
      <c r="E14" s="90">
        <f>ПЕРВ!X15</f>
        <v>124</v>
      </c>
      <c r="F14" s="90">
        <f>УСТ!AC15</f>
        <v>124</v>
      </c>
      <c r="G14" s="123">
        <f t="shared" si="0"/>
        <v>642</v>
      </c>
    </row>
    <row r="15" spans="1:7" ht="17.25" thickBot="1">
      <c r="A15" s="15" t="s">
        <v>40</v>
      </c>
      <c r="B15" s="90">
        <f>ИНД!S16</f>
        <v>5</v>
      </c>
      <c r="C15" s="90">
        <f>ЛЕН!U16</f>
        <v>16</v>
      </c>
      <c r="D15" s="90">
        <f>ОКТ!AH16</f>
        <v>13</v>
      </c>
      <c r="E15" s="90">
        <f>ПЕРВ!X16</f>
        <v>7</v>
      </c>
      <c r="F15" s="90">
        <f>УСТ!AC16</f>
        <v>9</v>
      </c>
      <c r="G15" s="123">
        <f t="shared" si="0"/>
        <v>50</v>
      </c>
    </row>
    <row r="16" spans="1:7" ht="17.25" thickBot="1">
      <c r="A16" s="15" t="s">
        <v>37</v>
      </c>
      <c r="B16" s="90">
        <f>ИНД!S17</f>
        <v>121</v>
      </c>
      <c r="C16" s="90">
        <f>ЛЕН!U17</f>
        <v>65</v>
      </c>
      <c r="D16" s="90">
        <f>ОКТ!AH17</f>
        <v>105</v>
      </c>
      <c r="E16" s="90">
        <f>ПЕРВ!X17</f>
        <v>122</v>
      </c>
      <c r="F16" s="90">
        <f>УСТ!AC17</f>
        <v>75</v>
      </c>
      <c r="G16" s="123">
        <f t="shared" si="0"/>
        <v>488</v>
      </c>
    </row>
    <row r="17" spans="1:7" ht="17.25" thickBot="1">
      <c r="A17" s="16" t="s">
        <v>8</v>
      </c>
      <c r="B17" s="90">
        <f>ИНД!S18</f>
        <v>8</v>
      </c>
      <c r="C17" s="90">
        <f>ЛЕН!U18</f>
        <v>6</v>
      </c>
      <c r="D17" s="90">
        <f>ОКТ!AH18</f>
        <v>13</v>
      </c>
      <c r="E17" s="90">
        <f>ПЕРВ!X18</f>
        <v>17</v>
      </c>
      <c r="F17" s="90">
        <f>УСТ!AC18</f>
        <v>9</v>
      </c>
      <c r="G17" s="123">
        <f t="shared" si="0"/>
        <v>53</v>
      </c>
    </row>
    <row r="18" spans="1:7" ht="17.25" thickBot="1">
      <c r="A18" s="16" t="s">
        <v>38</v>
      </c>
      <c r="B18" s="90">
        <f>ИНД!S19</f>
        <v>4</v>
      </c>
      <c r="C18" s="90">
        <f>ЛЕН!U19</f>
        <v>3</v>
      </c>
      <c r="D18" s="90">
        <f>ОКТ!AH19</f>
        <v>2</v>
      </c>
      <c r="E18" s="90">
        <f>ПЕРВ!X19</f>
        <v>1</v>
      </c>
      <c r="F18" s="90">
        <f>УСТ!AC19</f>
        <v>11</v>
      </c>
      <c r="G18" s="123">
        <f t="shared" si="0"/>
        <v>21</v>
      </c>
    </row>
    <row r="19" spans="1:7" ht="18" customHeight="1" thickBot="1">
      <c r="A19" s="16" t="s">
        <v>39</v>
      </c>
      <c r="B19" s="90">
        <f>ИНД!S20</f>
        <v>0</v>
      </c>
      <c r="C19" s="90">
        <f>ЛЕН!U20</f>
        <v>1</v>
      </c>
      <c r="D19" s="90">
        <f>ОКТ!AH20</f>
        <v>1</v>
      </c>
      <c r="E19" s="90">
        <f>ПЕРВ!X20</f>
        <v>0</v>
      </c>
      <c r="F19" s="90">
        <f>УСТ!AC20</f>
        <v>0</v>
      </c>
      <c r="G19" s="123">
        <f t="shared" si="0"/>
        <v>2</v>
      </c>
    </row>
    <row r="20" spans="1:7" ht="17.25" thickBot="1">
      <c r="A20" s="16" t="s">
        <v>1</v>
      </c>
      <c r="B20" s="90">
        <f>ИНД!S21</f>
        <v>58</v>
      </c>
      <c r="C20" s="90">
        <f>ЛЕН!U21</f>
        <v>0</v>
      </c>
      <c r="D20" s="90">
        <f>ОКТ!AH21</f>
        <v>1</v>
      </c>
      <c r="E20" s="90">
        <f>ПЕРВ!X21</f>
        <v>101</v>
      </c>
      <c r="F20" s="90">
        <f>УСТ!AC21</f>
        <v>73</v>
      </c>
      <c r="G20" s="123">
        <f t="shared" si="0"/>
        <v>233</v>
      </c>
    </row>
    <row r="21" spans="1:7" ht="17.25" thickBot="1">
      <c r="A21" s="16" t="s">
        <v>2</v>
      </c>
      <c r="B21" s="90">
        <f>ИНД!S22</f>
        <v>1</v>
      </c>
      <c r="C21" s="90">
        <f>ЛЕН!U22</f>
        <v>1</v>
      </c>
      <c r="D21" s="90">
        <f>ОКТ!AH22</f>
        <v>0</v>
      </c>
      <c r="E21" s="90">
        <f>ПЕРВ!X22</f>
        <v>3</v>
      </c>
      <c r="F21" s="90">
        <f>УСТ!AC22</f>
        <v>0</v>
      </c>
      <c r="G21" s="123">
        <f t="shared" si="0"/>
        <v>5</v>
      </c>
    </row>
    <row r="22" spans="1:7" ht="17.25" thickBot="1">
      <c r="A22" s="16" t="s">
        <v>3</v>
      </c>
      <c r="B22" s="90">
        <f>ИНД!S23</f>
        <v>0</v>
      </c>
      <c r="C22" s="90">
        <f>ЛЕН!U23</f>
        <v>0</v>
      </c>
      <c r="D22" s="90">
        <f>ОКТ!AH23</f>
        <v>0</v>
      </c>
      <c r="E22" s="90">
        <f>ПЕРВ!X23</f>
        <v>6</v>
      </c>
      <c r="F22" s="90">
        <f>УСТ!AC23</f>
        <v>0</v>
      </c>
      <c r="G22" s="123">
        <f t="shared" si="0"/>
        <v>6</v>
      </c>
    </row>
    <row r="23" spans="1:7" ht="17.25" thickBot="1">
      <c r="A23" s="16" t="s">
        <v>4</v>
      </c>
      <c r="B23" s="90">
        <f>ИНД!S24</f>
        <v>1</v>
      </c>
      <c r="C23" s="90">
        <f>ЛЕН!U24</f>
        <v>2</v>
      </c>
      <c r="D23" s="90">
        <f>ОКТ!AH24</f>
        <v>1</v>
      </c>
      <c r="E23" s="90">
        <f>ПЕРВ!X24</f>
        <v>1</v>
      </c>
      <c r="F23" s="90">
        <f>УСТ!AC24</f>
        <v>0</v>
      </c>
      <c r="G23" s="123">
        <f t="shared" si="0"/>
        <v>5</v>
      </c>
    </row>
    <row r="24" spans="1:7" ht="17.25" thickBot="1">
      <c r="A24" s="16" t="s">
        <v>11</v>
      </c>
      <c r="B24" s="90">
        <f>ИНД!S25</f>
        <v>0</v>
      </c>
      <c r="C24" s="90">
        <f>ЛЕН!U25</f>
        <v>0</v>
      </c>
      <c r="D24" s="90">
        <f>ОКТ!AH25</f>
        <v>0</v>
      </c>
      <c r="E24" s="90">
        <f>ПЕРВ!X25</f>
        <v>0</v>
      </c>
      <c r="F24" s="90">
        <f>УСТ!AC25</f>
        <v>0</v>
      </c>
      <c r="G24" s="123">
        <f t="shared" si="0"/>
        <v>0</v>
      </c>
    </row>
    <row r="25" spans="1:7" ht="17.25" thickBot="1">
      <c r="A25" s="16" t="s">
        <v>25</v>
      </c>
      <c r="B25" s="90">
        <f>ИНД!S26</f>
        <v>0</v>
      </c>
      <c r="C25" s="90">
        <f>ЛЕН!U26</f>
        <v>3</v>
      </c>
      <c r="D25" s="90">
        <f>ОКТ!AH26</f>
        <v>2</v>
      </c>
      <c r="E25" s="90">
        <f>ПЕРВ!X26</f>
        <v>1</v>
      </c>
      <c r="F25" s="90">
        <f>УСТ!AC26</f>
        <v>7</v>
      </c>
      <c r="G25" s="123">
        <f t="shared" si="0"/>
        <v>13</v>
      </c>
    </row>
    <row r="26" spans="1:7" ht="17.25" thickBot="1">
      <c r="A26" s="16" t="s">
        <v>5</v>
      </c>
      <c r="B26" s="90">
        <f>ИНД!S27</f>
        <v>24</v>
      </c>
      <c r="C26" s="90">
        <f>ЛЕН!U27</f>
        <v>16</v>
      </c>
      <c r="D26" s="90">
        <f>ОКТ!AH27</f>
        <v>70</v>
      </c>
      <c r="E26" s="90">
        <f>ПЕРВ!X27</f>
        <v>90</v>
      </c>
      <c r="F26" s="90">
        <f>УСТ!AC27</f>
        <v>30</v>
      </c>
      <c r="G26" s="123">
        <f t="shared" si="0"/>
        <v>230</v>
      </c>
    </row>
    <row r="27" spans="1:7" ht="16.5" thickBot="1">
      <c r="A27" s="83" t="s">
        <v>70</v>
      </c>
      <c r="B27" s="89">
        <f aca="true" t="shared" si="2" ref="B27:G27">B11+B12-B13</f>
        <v>12080</v>
      </c>
      <c r="C27" s="89">
        <f t="shared" si="2"/>
        <v>13884</v>
      </c>
      <c r="D27" s="89">
        <f t="shared" si="2"/>
        <v>16366</v>
      </c>
      <c r="E27" s="89">
        <f t="shared" si="2"/>
        <v>15781</v>
      </c>
      <c r="F27" s="89">
        <f t="shared" si="2"/>
        <v>16712</v>
      </c>
      <c r="G27" s="89">
        <f t="shared" si="2"/>
        <v>74823</v>
      </c>
    </row>
    <row r="28" spans="1:7" ht="17.25" thickBot="1">
      <c r="A28" s="16" t="s">
        <v>31</v>
      </c>
      <c r="B28" s="90">
        <f>ИНД!S29</f>
        <v>10540</v>
      </c>
      <c r="C28" s="90">
        <f>ЛЕН!U29</f>
        <v>12184</v>
      </c>
      <c r="D28" s="90">
        <f>ОКТ!AH29</f>
        <v>14333</v>
      </c>
      <c r="E28" s="90">
        <f>ПЕРВ!X29</f>
        <v>13988</v>
      </c>
      <c r="F28" s="90">
        <f>УСТ!AC29</f>
        <v>14465</v>
      </c>
      <c r="G28" s="123">
        <f t="shared" si="0"/>
        <v>65510</v>
      </c>
    </row>
    <row r="29" spans="1:7" ht="32.25" thickBot="1">
      <c r="A29" s="135" t="s">
        <v>62</v>
      </c>
      <c r="B29" s="142">
        <f>B30+B31+B32</f>
        <v>10640</v>
      </c>
      <c r="C29" s="142">
        <f>C30+C31+C32</f>
        <v>12324</v>
      </c>
      <c r="D29" s="142">
        <f>D30+D31+D32</f>
        <v>14300</v>
      </c>
      <c r="E29" s="142">
        <f>E30+E31+E32</f>
        <v>13800</v>
      </c>
      <c r="F29" s="142">
        <f>F30+F31+F32</f>
        <v>14901</v>
      </c>
      <c r="G29" s="123">
        <f t="shared" si="0"/>
        <v>65965</v>
      </c>
    </row>
    <row r="30" spans="1:7" ht="17.25" thickBot="1">
      <c r="A30" s="17" t="s">
        <v>63</v>
      </c>
      <c r="B30" s="90">
        <f>ИНД!S31</f>
        <v>10468</v>
      </c>
      <c r="C30" s="90">
        <f>ЛЕН!U31</f>
        <v>12110</v>
      </c>
      <c r="D30" s="90">
        <f>ОКТ!AH31</f>
        <v>14173</v>
      </c>
      <c r="E30" s="90">
        <f>ПЕРВ!X31</f>
        <v>13617</v>
      </c>
      <c r="F30" s="90">
        <f>УСТ!AC31</f>
        <v>14711</v>
      </c>
      <c r="G30" s="123">
        <f t="shared" si="0"/>
        <v>65079</v>
      </c>
    </row>
    <row r="31" spans="1:7" ht="17.25" thickBot="1">
      <c r="A31" s="17" t="s">
        <v>64</v>
      </c>
      <c r="B31" s="90">
        <f>ИНД!S32</f>
        <v>91</v>
      </c>
      <c r="C31" s="90">
        <f>ЛЕН!U32</f>
        <v>100</v>
      </c>
      <c r="D31" s="90">
        <f>ОКТ!AH32</f>
        <v>79</v>
      </c>
      <c r="E31" s="90">
        <f>ПЕРВ!X32</f>
        <v>119</v>
      </c>
      <c r="F31" s="90">
        <f>УСТ!AC32</f>
        <v>131</v>
      </c>
      <c r="G31" s="123">
        <f t="shared" si="0"/>
        <v>520</v>
      </c>
    </row>
    <row r="32" spans="1:7" ht="17.25" thickBot="1">
      <c r="A32" s="136" t="s">
        <v>65</v>
      </c>
      <c r="B32" s="90">
        <f>ИНД!S33</f>
        <v>81</v>
      </c>
      <c r="C32" s="90">
        <f>ЛЕН!U33</f>
        <v>114</v>
      </c>
      <c r="D32" s="90">
        <f>ОКТ!AH33</f>
        <v>48</v>
      </c>
      <c r="E32" s="90">
        <f>ПЕРВ!X33</f>
        <v>64</v>
      </c>
      <c r="F32" s="90">
        <f>УСТ!AC33</f>
        <v>59</v>
      </c>
      <c r="G32" s="123">
        <f t="shared" si="0"/>
        <v>366</v>
      </c>
    </row>
    <row r="33" spans="1:7" ht="17.25" thickBot="1">
      <c r="A33" s="82" t="s">
        <v>6</v>
      </c>
      <c r="B33" s="90">
        <f>ИНД!S34</f>
        <v>4427</v>
      </c>
      <c r="C33" s="90">
        <f>ЛЕН!U34</f>
        <v>4832</v>
      </c>
      <c r="D33" s="90">
        <f>ОКТ!AH34</f>
        <v>6311</v>
      </c>
      <c r="E33" s="90">
        <f>ПЕРВ!X34</f>
        <v>5983</v>
      </c>
      <c r="F33" s="90">
        <f>УСТ!AC34</f>
        <v>6198</v>
      </c>
      <c r="G33" s="123">
        <f t="shared" si="0"/>
        <v>27751</v>
      </c>
    </row>
    <row r="34" spans="1:7" ht="17.25" thickBot="1">
      <c r="A34" s="82" t="s">
        <v>7</v>
      </c>
      <c r="B34" s="90">
        <f>ИНД!S35</f>
        <v>648</v>
      </c>
      <c r="C34" s="90">
        <f>ЛЕН!U35</f>
        <v>609</v>
      </c>
      <c r="D34" s="90">
        <f>ОКТ!AH35</f>
        <v>913</v>
      </c>
      <c r="E34" s="90">
        <f>ПЕРВ!X35</f>
        <v>906</v>
      </c>
      <c r="F34" s="90">
        <f>УСТ!AC35</f>
        <v>1007</v>
      </c>
      <c r="G34" s="123">
        <f t="shared" si="0"/>
        <v>4083</v>
      </c>
    </row>
    <row r="35" spans="1:7" ht="24.75" customHeight="1" thickBot="1">
      <c r="A35" s="84" t="s">
        <v>26</v>
      </c>
      <c r="B35" s="90">
        <f>ИНД!S36</f>
        <v>678</v>
      </c>
      <c r="C35" s="90">
        <f>ЛЕН!U36</f>
        <v>646</v>
      </c>
      <c r="D35" s="90">
        <f>ОКТ!AH36</f>
        <v>861</v>
      </c>
      <c r="E35" s="90">
        <f>ПЕРВ!X36</f>
        <v>1003</v>
      </c>
      <c r="F35" s="90">
        <f>УСТ!AC36</f>
        <v>861</v>
      </c>
      <c r="G35" s="123">
        <f t="shared" si="0"/>
        <v>4049</v>
      </c>
    </row>
    <row r="36" spans="1:7" ht="17.25" thickBot="1">
      <c r="A36" s="84" t="s">
        <v>42</v>
      </c>
      <c r="B36" s="90">
        <f>ИНД!S37</f>
        <v>172</v>
      </c>
      <c r="C36" s="90">
        <f>ЛЕН!U37</f>
        <v>214</v>
      </c>
      <c r="D36" s="90">
        <f>ОКТ!AH37</f>
        <v>127</v>
      </c>
      <c r="E36" s="90">
        <f>ПЕРВ!X37</f>
        <v>182</v>
      </c>
      <c r="F36" s="90">
        <f>УСТ!AC37</f>
        <v>193</v>
      </c>
      <c r="G36" s="123">
        <f t="shared" si="0"/>
        <v>888</v>
      </c>
    </row>
    <row r="37" spans="1:7" ht="32.25" thickBot="1">
      <c r="A37" s="85" t="s">
        <v>41</v>
      </c>
      <c r="B37" s="90">
        <f>ИНД!S38</f>
        <v>41</v>
      </c>
      <c r="C37" s="90">
        <f>ЛЕН!U38</f>
        <v>87</v>
      </c>
      <c r="D37" s="90">
        <f>ОКТ!AH38</f>
        <v>76</v>
      </c>
      <c r="E37" s="90">
        <f>ПЕРВ!X38</f>
        <v>34</v>
      </c>
      <c r="F37" s="90">
        <f>УСТ!AC38</f>
        <v>59</v>
      </c>
      <c r="G37" s="123">
        <f t="shared" si="0"/>
        <v>297</v>
      </c>
    </row>
    <row r="38" spans="1:7" ht="17.25" thickBot="1">
      <c r="A38" s="16" t="s">
        <v>10</v>
      </c>
      <c r="B38" s="90">
        <f>ИНД!S39</f>
        <v>6</v>
      </c>
      <c r="C38" s="90">
        <f>ЛЕН!U39</f>
        <v>0</v>
      </c>
      <c r="D38" s="90">
        <f>ОКТ!AH39</f>
        <v>2</v>
      </c>
      <c r="E38" s="90">
        <f>ПЕРВ!X39</f>
        <v>0</v>
      </c>
      <c r="F38" s="90">
        <f>УСТ!AC39</f>
        <v>3</v>
      </c>
      <c r="G38" s="123">
        <f t="shared" si="0"/>
        <v>11</v>
      </c>
    </row>
    <row r="39" spans="1:7" ht="17.25" thickBot="1">
      <c r="A39" s="82" t="s">
        <v>21</v>
      </c>
      <c r="B39" s="90">
        <f>ИНД!S40</f>
        <v>92</v>
      </c>
      <c r="C39" s="90">
        <f>ЛЕН!U40</f>
        <v>121</v>
      </c>
      <c r="D39" s="90">
        <f>ОКТ!AH40</f>
        <v>121</v>
      </c>
      <c r="E39" s="90">
        <f>ПЕРВ!X40</f>
        <v>132</v>
      </c>
      <c r="F39" s="90">
        <f>УСТ!AC40</f>
        <v>187</v>
      </c>
      <c r="G39" s="123">
        <f t="shared" si="0"/>
        <v>653</v>
      </c>
    </row>
    <row r="40" spans="1:7" ht="17.25" thickBot="1">
      <c r="A40" s="16" t="s">
        <v>22</v>
      </c>
      <c r="B40" s="90">
        <f>ИНД!S41</f>
        <v>15</v>
      </c>
      <c r="C40" s="90">
        <f>ЛЕН!U41</f>
        <v>42</v>
      </c>
      <c r="D40" s="90">
        <f>ОКТ!AH41</f>
        <v>19</v>
      </c>
      <c r="E40" s="90">
        <f>ПЕРВ!X41</f>
        <v>21</v>
      </c>
      <c r="F40" s="90">
        <f>УСТ!AC41</f>
        <v>31</v>
      </c>
      <c r="G40" s="123">
        <f t="shared" si="0"/>
        <v>128</v>
      </c>
    </row>
    <row r="41" spans="1:7" ht="17.25" thickBot="1">
      <c r="A41" s="126" t="s">
        <v>27</v>
      </c>
      <c r="B41" s="90">
        <f>ИНД!S42</f>
        <v>1791</v>
      </c>
      <c r="C41" s="90">
        <f>ЛЕН!U42</f>
        <v>3169</v>
      </c>
      <c r="D41" s="90">
        <f>ОКТ!AH42</f>
        <v>3133</v>
      </c>
      <c r="E41" s="90">
        <f>ПЕРВ!X42</f>
        <v>3711</v>
      </c>
      <c r="F41" s="90">
        <f>УСТ!AC42</f>
        <v>4981</v>
      </c>
      <c r="G41" s="123">
        <f t="shared" si="0"/>
        <v>16785</v>
      </c>
    </row>
    <row r="42" spans="1:7" ht="17.25" thickBot="1">
      <c r="A42" s="126" t="s">
        <v>28</v>
      </c>
      <c r="B42" s="90">
        <f>ИНД!S43</f>
        <v>8171</v>
      </c>
      <c r="C42" s="90">
        <f>ЛЕН!U43</f>
        <v>9514</v>
      </c>
      <c r="D42" s="90">
        <f>ОКТ!AH43</f>
        <v>9365</v>
      </c>
      <c r="E42" s="90">
        <f>ПЕРВ!X43</f>
        <v>8899</v>
      </c>
      <c r="F42" s="90">
        <f>УСТ!AC43</f>
        <v>9388</v>
      </c>
      <c r="G42" s="123">
        <f t="shared" si="0"/>
        <v>45337</v>
      </c>
    </row>
    <row r="43" spans="1:7" ht="17.25" thickBot="1">
      <c r="A43" s="126" t="s">
        <v>29</v>
      </c>
      <c r="B43" s="90">
        <f>ИНД!S44</f>
        <v>2008</v>
      </c>
      <c r="C43" s="90">
        <f>ЛЕН!U44</f>
        <v>1095</v>
      </c>
      <c r="D43" s="90">
        <f>ОКТ!AH44</f>
        <v>3682</v>
      </c>
      <c r="E43" s="90">
        <f>ПЕРВ!X44</f>
        <v>3034</v>
      </c>
      <c r="F43" s="90">
        <f>УСТ!AC44</f>
        <v>2159</v>
      </c>
      <c r="G43" s="123">
        <f t="shared" si="0"/>
        <v>11978</v>
      </c>
    </row>
    <row r="44" spans="1:7" ht="17.25" thickBot="1">
      <c r="A44" s="126" t="s">
        <v>30</v>
      </c>
      <c r="B44" s="90">
        <f>ИНД!S45</f>
        <v>62</v>
      </c>
      <c r="C44" s="90">
        <f>ЛЕН!U45</f>
        <v>72</v>
      </c>
      <c r="D44" s="90">
        <f>ОКТ!AH45</f>
        <v>74</v>
      </c>
      <c r="E44" s="90">
        <f>ПЕРВ!X45</f>
        <v>76</v>
      </c>
      <c r="F44" s="90">
        <f>УСТ!AC45</f>
        <v>137</v>
      </c>
      <c r="G44" s="123">
        <f t="shared" si="0"/>
        <v>421</v>
      </c>
    </row>
    <row r="45" spans="1:7" ht="17.25" thickBot="1">
      <c r="A45" s="126" t="s">
        <v>51</v>
      </c>
      <c r="B45" s="90">
        <f>ИНД!S46</f>
        <v>48</v>
      </c>
      <c r="C45" s="90">
        <f>ЛЕН!U46</f>
        <v>48</v>
      </c>
      <c r="D45" s="90">
        <f>ОКТ!AH46</f>
        <v>55</v>
      </c>
      <c r="E45" s="90">
        <f>ПЕРВ!X46</f>
        <v>56</v>
      </c>
      <c r="F45" s="90">
        <f>УСТ!AC46</f>
        <v>44</v>
      </c>
      <c r="G45" s="123">
        <f t="shared" si="0"/>
        <v>251</v>
      </c>
    </row>
    <row r="46" spans="1:7" ht="16.5" thickBot="1">
      <c r="A46" s="127" t="s">
        <v>52</v>
      </c>
      <c r="B46" s="89">
        <f aca="true" t="shared" si="3" ref="B46:G46">B41+B42+B43+B44+B45</f>
        <v>12080</v>
      </c>
      <c r="C46" s="89">
        <f t="shared" si="3"/>
        <v>13898</v>
      </c>
      <c r="D46" s="89">
        <f t="shared" si="3"/>
        <v>16309</v>
      </c>
      <c r="E46" s="89">
        <f t="shared" si="3"/>
        <v>15776</v>
      </c>
      <c r="F46" s="89">
        <f t="shared" si="3"/>
        <v>16709</v>
      </c>
      <c r="G46" s="89">
        <f t="shared" si="3"/>
        <v>74772</v>
      </c>
    </row>
    <row r="47" spans="1:7" ht="32.25" thickBot="1">
      <c r="A47" s="84" t="s">
        <v>9</v>
      </c>
      <c r="B47" s="90">
        <f>ИНД!S48</f>
        <v>53</v>
      </c>
      <c r="C47" s="90">
        <f>ЛЕН!U48</f>
        <v>35</v>
      </c>
      <c r="D47" s="90">
        <f>ОКТ!AH48</f>
        <v>39</v>
      </c>
      <c r="E47" s="90">
        <f>ПЕРВ!X48</f>
        <v>101</v>
      </c>
      <c r="F47" s="90">
        <f>УСТ!AC48</f>
        <v>89</v>
      </c>
      <c r="G47" s="123">
        <f t="shared" si="0"/>
        <v>317</v>
      </c>
    </row>
    <row r="48" spans="1:7" ht="32.25" thickBot="1">
      <c r="A48" s="86" t="s">
        <v>12</v>
      </c>
      <c r="B48" s="90">
        <f>ИНД!S49</f>
        <v>176</v>
      </c>
      <c r="C48" s="90">
        <f>ЛЕН!U49</f>
        <v>219</v>
      </c>
      <c r="D48" s="90">
        <f>ОКТ!AH49</f>
        <v>310</v>
      </c>
      <c r="E48" s="90">
        <f>ПЕРВ!X49</f>
        <v>413</v>
      </c>
      <c r="F48" s="90">
        <f>УСТ!AC49</f>
        <v>323</v>
      </c>
      <c r="G48" s="123">
        <f t="shared" si="0"/>
        <v>1441</v>
      </c>
    </row>
    <row r="49" spans="1:7" ht="32.25" thickBot="1">
      <c r="A49" s="87" t="s">
        <v>13</v>
      </c>
      <c r="B49" s="90">
        <f>ИНД!S50</f>
        <v>1869</v>
      </c>
      <c r="C49" s="90">
        <f>ЛЕН!U50</f>
        <v>1638</v>
      </c>
      <c r="D49" s="90">
        <f>ОКТ!AH50</f>
        <v>3765</v>
      </c>
      <c r="E49" s="90">
        <f>ПЕРВ!X50</f>
        <v>2657</v>
      </c>
      <c r="F49" s="90">
        <f>УСТ!AC50</f>
        <v>2540</v>
      </c>
      <c r="G49" s="124">
        <f t="shared" si="0"/>
        <v>12469</v>
      </c>
    </row>
    <row r="50" spans="1:7" ht="32.25" thickBot="1">
      <c r="A50" s="88" t="s">
        <v>53</v>
      </c>
      <c r="B50" s="48">
        <f aca="true" t="shared" si="4" ref="B50:G50">B27-(B47+B48+B49)</f>
        <v>9982</v>
      </c>
      <c r="C50" s="48">
        <f t="shared" si="4"/>
        <v>11992</v>
      </c>
      <c r="D50" s="48">
        <f t="shared" si="4"/>
        <v>12252</v>
      </c>
      <c r="E50" s="48">
        <f t="shared" si="4"/>
        <v>12610</v>
      </c>
      <c r="F50" s="48">
        <f t="shared" si="4"/>
        <v>13760</v>
      </c>
      <c r="G50" s="117">
        <f t="shared" si="4"/>
        <v>60596</v>
      </c>
    </row>
    <row r="51" spans="1:7" ht="17.25" thickBot="1">
      <c r="A51" s="91" t="s">
        <v>15</v>
      </c>
      <c r="B51" s="128">
        <f aca="true" t="shared" si="5" ref="B51:G51">(B33+B34)/B28*100</f>
        <v>48.14990512333966</v>
      </c>
      <c r="C51" s="128">
        <f t="shared" si="5"/>
        <v>44.65692711753119</v>
      </c>
      <c r="D51" s="128">
        <f t="shared" si="5"/>
        <v>50.40117212028187</v>
      </c>
      <c r="E51" s="128">
        <f t="shared" si="5"/>
        <v>49.24935659136403</v>
      </c>
      <c r="F51" s="128">
        <f t="shared" si="5"/>
        <v>49.80988593155893</v>
      </c>
      <c r="G51" s="128">
        <f t="shared" si="5"/>
        <v>48.594107769806136</v>
      </c>
    </row>
    <row r="52" spans="1:7" ht="17.25" thickBot="1">
      <c r="A52" s="92" t="s">
        <v>43</v>
      </c>
      <c r="B52" s="128">
        <f aca="true" t="shared" si="6" ref="B52:G52">(B28-B36)/B28*100</f>
        <v>98.36812144212523</v>
      </c>
      <c r="C52" s="128">
        <f t="shared" si="6"/>
        <v>98.24359816152331</v>
      </c>
      <c r="D52" s="128">
        <f t="shared" si="6"/>
        <v>99.11393288216004</v>
      </c>
      <c r="E52" s="128">
        <f t="shared" si="6"/>
        <v>98.69888475836431</v>
      </c>
      <c r="F52" s="128">
        <f t="shared" si="6"/>
        <v>98.66574490148633</v>
      </c>
      <c r="G52" s="128">
        <f t="shared" si="6"/>
        <v>98.64448175851015</v>
      </c>
    </row>
    <row r="53" spans="1:7" ht="17.25" thickBot="1">
      <c r="A53" s="92" t="s">
        <v>19</v>
      </c>
      <c r="B53" s="128">
        <f aca="true" t="shared" si="7" ref="B53:G53">B35/B28*100</f>
        <v>6.432637571157496</v>
      </c>
      <c r="C53" s="128">
        <f t="shared" si="7"/>
        <v>5.302035456336179</v>
      </c>
      <c r="D53" s="128">
        <f t="shared" si="7"/>
        <v>6.007116444568479</v>
      </c>
      <c r="E53" s="128">
        <f t="shared" si="7"/>
        <v>7.170431798684588</v>
      </c>
      <c r="F53" s="128">
        <f t="shared" si="7"/>
        <v>5.952298651918424</v>
      </c>
      <c r="G53" s="128">
        <f t="shared" si="7"/>
        <v>6.1807357655319795</v>
      </c>
    </row>
    <row r="54" spans="1:7" ht="33.75" thickBot="1">
      <c r="A54" s="93" t="s">
        <v>18</v>
      </c>
      <c r="B54" s="129">
        <f aca="true" t="shared" si="8" ref="B54:G54">(B47+B48+B49)/B27*100</f>
        <v>17.367549668874172</v>
      </c>
      <c r="C54" s="129">
        <f t="shared" si="8"/>
        <v>13.627196773264188</v>
      </c>
      <c r="D54" s="129">
        <f t="shared" si="8"/>
        <v>25.1374801417573</v>
      </c>
      <c r="E54" s="129">
        <f t="shared" si="8"/>
        <v>20.093783663899625</v>
      </c>
      <c r="F54" s="129">
        <f t="shared" si="8"/>
        <v>17.663954044997606</v>
      </c>
      <c r="G54" s="129">
        <f t="shared" si="8"/>
        <v>19.014206861526535</v>
      </c>
    </row>
    <row r="55" spans="1:7" ht="17.25" thickBot="1">
      <c r="A55" s="92" t="s">
        <v>16</v>
      </c>
      <c r="B55" s="129">
        <f aca="true" t="shared" si="9" ref="B55:G55">B48/B27*100</f>
        <v>1.456953642384106</v>
      </c>
      <c r="C55" s="129">
        <f t="shared" si="9"/>
        <v>1.5773552290406223</v>
      </c>
      <c r="D55" s="129">
        <f t="shared" si="9"/>
        <v>1.8941708419894905</v>
      </c>
      <c r="E55" s="129">
        <f t="shared" si="9"/>
        <v>2.617071161523351</v>
      </c>
      <c r="F55" s="129">
        <f t="shared" si="9"/>
        <v>1.9327429392053614</v>
      </c>
      <c r="G55" s="129">
        <f t="shared" si="9"/>
        <v>1.9258784063723722</v>
      </c>
    </row>
    <row r="56" spans="1:7" ht="17.25" thickBot="1">
      <c r="A56" s="93" t="s">
        <v>20</v>
      </c>
      <c r="B56" s="129">
        <f aca="true" t="shared" si="10" ref="B56:G56">B37/B27*100</f>
        <v>0.3394039735099338</v>
      </c>
      <c r="C56" s="129">
        <f t="shared" si="10"/>
        <v>0.6266205704407951</v>
      </c>
      <c r="D56" s="129">
        <f t="shared" si="10"/>
        <v>0.46437736771355254</v>
      </c>
      <c r="E56" s="129">
        <f t="shared" si="10"/>
        <v>0.21544895760724922</v>
      </c>
      <c r="F56" s="129">
        <f t="shared" si="10"/>
        <v>0.3530397319291527</v>
      </c>
      <c r="G56" s="129">
        <f t="shared" si="10"/>
        <v>0.3969367707790385</v>
      </c>
    </row>
    <row r="57" spans="1:7" ht="17.25" thickBot="1">
      <c r="A57" s="94" t="s">
        <v>17</v>
      </c>
      <c r="B57" s="130">
        <f aca="true" t="shared" si="11" ref="B57:G57">B27-B11</f>
        <v>-97</v>
      </c>
      <c r="C57" s="130">
        <f t="shared" si="11"/>
        <v>-47</v>
      </c>
      <c r="D57" s="130">
        <f t="shared" si="11"/>
        <v>-130</v>
      </c>
      <c r="E57" s="130">
        <f t="shared" si="11"/>
        <v>-197</v>
      </c>
      <c r="F57" s="130">
        <f t="shared" si="11"/>
        <v>-114</v>
      </c>
      <c r="G57" s="130">
        <f t="shared" si="11"/>
        <v>-585</v>
      </c>
    </row>
  </sheetData>
  <sheetProtection/>
  <mergeCells count="3">
    <mergeCell ref="A5:G5"/>
    <mergeCell ref="A9:G9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С. Исупов</dc:creator>
  <cp:keywords/>
  <dc:description/>
  <cp:lastModifiedBy>User</cp:lastModifiedBy>
  <cp:lastPrinted>2018-07-12T12:30:23Z</cp:lastPrinted>
  <dcterms:created xsi:type="dcterms:W3CDTF">1998-01-16T09:02:04Z</dcterms:created>
  <dcterms:modified xsi:type="dcterms:W3CDTF">2021-07-21T10:28:35Z</dcterms:modified>
  <cp:category/>
  <cp:version/>
  <cp:contentType/>
  <cp:contentStatus/>
</cp:coreProperties>
</file>